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95" windowHeight="4620" activeTab="1"/>
  </bookViews>
  <sheets>
    <sheet name="Лист 1" sheetId="1" r:id="rId1"/>
    <sheet name="Лист 2" sheetId="2" r:id="rId2"/>
    <sheet name="Раздел подраздел" sheetId="3" r:id="rId3"/>
    <sheet name="КВР" sheetId="4" r:id="rId4"/>
  </sheets>
  <definedNames/>
  <calcPr fullCalcOnLoad="1"/>
</workbook>
</file>

<file path=xl/sharedStrings.xml><?xml version="1.0" encoding="utf-8"?>
<sst xmlns="http://schemas.openxmlformats.org/spreadsheetml/2006/main" count="332" uniqueCount="162">
  <si>
    <t>№ п/п</t>
  </si>
  <si>
    <t>Наименование</t>
  </si>
  <si>
    <t xml:space="preserve">Зем.налог                                            </t>
  </si>
  <si>
    <t xml:space="preserve">Не с/х                                       </t>
  </si>
  <si>
    <t xml:space="preserve">НДФЛ       </t>
  </si>
  <si>
    <t xml:space="preserve">ЕСХН                                                </t>
  </si>
  <si>
    <t>Акцизы</t>
  </si>
  <si>
    <t>СУБСИДИЯ  на ремонт дорог</t>
  </si>
  <si>
    <t>Всего доходов</t>
  </si>
  <si>
    <t xml:space="preserve">0102 Глава МО                                                                              </t>
  </si>
  <si>
    <t xml:space="preserve">0104 Администрация МО                                                             </t>
  </si>
  <si>
    <t>0309 ЧС</t>
  </si>
  <si>
    <t xml:space="preserve">0310 Обеспечение пожарной безопасности                                </t>
  </si>
  <si>
    <t>0409 Дороги</t>
  </si>
  <si>
    <t xml:space="preserve">0503 Благоустройство                                                                     </t>
  </si>
  <si>
    <t xml:space="preserve">1101Физическая культура и спорт                                                 </t>
  </si>
  <si>
    <t xml:space="preserve">Условно утвержденные рас-ды 2,5%                                               </t>
  </si>
  <si>
    <t xml:space="preserve">    Условно утвержденные рас-ды 5%                                            </t>
  </si>
  <si>
    <t xml:space="preserve">ВСЕГО РАСХОДОВ                                                                   </t>
  </si>
  <si>
    <t>Ведущий специалист бухгалтер                                                           Т.В.Лисицкая</t>
  </si>
  <si>
    <t>1001Пенсионное обеспечение</t>
  </si>
  <si>
    <t>уличное освещ.</t>
  </si>
  <si>
    <t>захоронение</t>
  </si>
  <si>
    <t>озеленение</t>
  </si>
  <si>
    <t xml:space="preserve">Прочие доходы от оказания платных услуг </t>
  </si>
  <si>
    <t>Аренда помещения</t>
  </si>
  <si>
    <t>Переселение граждан обл.бюджет</t>
  </si>
  <si>
    <t>Дотация областноые</t>
  </si>
  <si>
    <t>Дотация районные</t>
  </si>
  <si>
    <t>1003 Молодые семьи</t>
  </si>
  <si>
    <t xml:space="preserve">0501 Жилищное хозяйство (оформление бесхозного и выморочного имущества, взносы на капремонт, кап.ремонт муниципального жилья)                                                            </t>
  </si>
  <si>
    <t>0502 Проект 2 микрорайона водопровод</t>
  </si>
  <si>
    <t>0502 Строительство кательной софинансирование</t>
  </si>
  <si>
    <t>прочее(диратизация, оплата по договорам, приобретение мотокос, бензопил и т.д.)</t>
  </si>
  <si>
    <t>0113фин.контроль</t>
  </si>
  <si>
    <t>Налог на имущество 0,2</t>
  </si>
  <si>
    <t>Налог на имущество 0,5</t>
  </si>
  <si>
    <t>Молодые семьи фед.бюджет</t>
  </si>
  <si>
    <t>Молодые семьи обл.бюджет</t>
  </si>
  <si>
    <t>Дотация на сбалансированность</t>
  </si>
  <si>
    <t>0111 Резервный фонд</t>
  </si>
  <si>
    <t xml:space="preserve">0113 терроризм                                                                 </t>
  </si>
  <si>
    <t>0412 торговля</t>
  </si>
  <si>
    <t>0412 имущество</t>
  </si>
  <si>
    <t>0412 Генплан</t>
  </si>
  <si>
    <t xml:space="preserve">0501 Переселение (6025,0 обл.бюджет; 186,375 софинансирование) </t>
  </si>
  <si>
    <t>0502 ком.хоз межбюджетные</t>
  </si>
  <si>
    <t>0106 КСО</t>
  </si>
  <si>
    <t xml:space="preserve">0113 архив </t>
  </si>
  <si>
    <t>0801 Культура (межбюджетные на первомайский клуб 194,5; проведение праздничных мероприятий 500,0)</t>
  </si>
  <si>
    <t xml:space="preserve">       ПРОЕКТ БЮДЖЕТА 2018, 2019, 2020 год</t>
  </si>
  <si>
    <t>0409 Освещение дороги</t>
  </si>
  <si>
    <t>0502 Коммунальное хозяйство (ремонт и содержание коминфарструктуры 650,0; ограждение скважин 200,0 )</t>
  </si>
  <si>
    <t>0501 Ремонт и кап.ремонт (кап.ремонт мун.жилье 300,0; ремонт жилья 200,0)</t>
  </si>
  <si>
    <t>Аренда земли</t>
  </si>
  <si>
    <t>537,2 договор ООО Урожай</t>
  </si>
  <si>
    <t>КВР</t>
  </si>
  <si>
    <t xml:space="preserve">                                                                                                                                                                         Утверждаю:</t>
  </si>
  <si>
    <t xml:space="preserve">                                                                                                                                                                   Глава МО Тоцкий сельсовет</t>
  </si>
  <si>
    <t xml:space="preserve">                                                                                                                                                                   Курныкин В.Ю. _____________</t>
  </si>
  <si>
    <t>№ док-та</t>
  </si>
  <si>
    <t>Дата док-та</t>
  </si>
  <si>
    <t>№ первичн. док-та</t>
  </si>
  <si>
    <t>Дата первичн. док-та</t>
  </si>
  <si>
    <t>ФКР</t>
  </si>
  <si>
    <t>ППП</t>
  </si>
  <si>
    <t>КЦСР</t>
  </si>
  <si>
    <t>ЭКР</t>
  </si>
  <si>
    <t>Роспись за 2018 год</t>
  </si>
  <si>
    <t>Роспись за 2019 год</t>
  </si>
  <si>
    <t>0102</t>
  </si>
  <si>
    <t>0104</t>
  </si>
  <si>
    <t>25 1 01 00010</t>
  </si>
  <si>
    <t>0111</t>
  </si>
  <si>
    <t>77 4 00 20040</t>
  </si>
  <si>
    <t>0113</t>
  </si>
  <si>
    <t>25 1 01 60110</t>
  </si>
  <si>
    <t>25 1 01 60090</t>
  </si>
  <si>
    <t>25 6 01 00010</t>
  </si>
  <si>
    <t>0309</t>
  </si>
  <si>
    <t>25 2 01 20250</t>
  </si>
  <si>
    <t>0310</t>
  </si>
  <si>
    <t>25 2 02 20140</t>
  </si>
  <si>
    <t>0409</t>
  </si>
  <si>
    <t>25 3 01 00010</t>
  </si>
  <si>
    <t>25 3 01 S0410</t>
  </si>
  <si>
    <t>0412</t>
  </si>
  <si>
    <t>25 В 02 00010</t>
  </si>
  <si>
    <t>25 1 01 60070</t>
  </si>
  <si>
    <t>25 1 01 60080</t>
  </si>
  <si>
    <t>25 7 01 60030</t>
  </si>
  <si>
    <t>0501</t>
  </si>
  <si>
    <t>25 В 01 00010</t>
  </si>
  <si>
    <t>25 В 01 00030</t>
  </si>
  <si>
    <t>25 В 01 00020</t>
  </si>
  <si>
    <t>0502</t>
  </si>
  <si>
    <t>25 8 01 00010</t>
  </si>
  <si>
    <t>25 8 01 00030</t>
  </si>
  <si>
    <t>25 8 01 20170</t>
  </si>
  <si>
    <t>25 8 01 60060</t>
  </si>
  <si>
    <t>0503</t>
  </si>
  <si>
    <t>25 4 03 20180</t>
  </si>
  <si>
    <t>25 4 01 20200</t>
  </si>
  <si>
    <t>25 4 02 20210</t>
  </si>
  <si>
    <t>25 4 04 20220</t>
  </si>
  <si>
    <t>0505</t>
  </si>
  <si>
    <t>25 4 05 00010</t>
  </si>
  <si>
    <t>0801</t>
  </si>
  <si>
    <t>25 Б 01 20230</t>
  </si>
  <si>
    <t>25 Б 02 60010</t>
  </si>
  <si>
    <t>25 1 02 20240</t>
  </si>
  <si>
    <t>1001</t>
  </si>
  <si>
    <t>1003</t>
  </si>
  <si>
    <t>1101</t>
  </si>
  <si>
    <t>25 5 01 00010</t>
  </si>
  <si>
    <t>25 5 01 00030</t>
  </si>
  <si>
    <t>9999</t>
  </si>
  <si>
    <t>99 9 99 99999</t>
  </si>
  <si>
    <t>Ведущий специалист бухгалтер       _________________     Т.В.Лисицкая</t>
  </si>
  <si>
    <t xml:space="preserve">                                                                                                                                                                   01.01.2018 года</t>
  </si>
  <si>
    <t>Роспись бюджетная на 2018, 2019, 2020 года</t>
  </si>
  <si>
    <t>Роспись за 2020 год</t>
  </si>
  <si>
    <t>1000000 собственные средства 1000000 акцизы</t>
  </si>
  <si>
    <t>0412 земля</t>
  </si>
  <si>
    <t xml:space="preserve">0113 всего </t>
  </si>
  <si>
    <t>0409 всего</t>
  </si>
  <si>
    <t>0412 всего</t>
  </si>
  <si>
    <t>0412 предприним</t>
  </si>
  <si>
    <t>0501 Всего</t>
  </si>
  <si>
    <t>0502 Всего</t>
  </si>
  <si>
    <t>0505 МКУ "Жилсервис"</t>
  </si>
  <si>
    <t>Таблица по разделу подразделу</t>
  </si>
  <si>
    <t>01</t>
  </si>
  <si>
    <t>02</t>
  </si>
  <si>
    <t>04</t>
  </si>
  <si>
    <t>11</t>
  </si>
  <si>
    <t>06</t>
  </si>
  <si>
    <t>13</t>
  </si>
  <si>
    <t>03</t>
  </si>
  <si>
    <t>09</t>
  </si>
  <si>
    <t>10</t>
  </si>
  <si>
    <t>12</t>
  </si>
  <si>
    <t>05</t>
  </si>
  <si>
    <t>08</t>
  </si>
  <si>
    <t>99</t>
  </si>
  <si>
    <t>Раздел</t>
  </si>
  <si>
    <t>Подраздел</t>
  </si>
  <si>
    <t>Таблица по КВР</t>
  </si>
  <si>
    <t xml:space="preserve">КВР </t>
  </si>
  <si>
    <t>в т.ч ст. 223</t>
  </si>
  <si>
    <t>Итого</t>
  </si>
  <si>
    <t>руб.</t>
  </si>
  <si>
    <t>тыс.руб.</t>
  </si>
  <si>
    <t>в т.ч. ст223</t>
  </si>
  <si>
    <t>25 1 03 00010</t>
  </si>
  <si>
    <t>25 1 01 60120</t>
  </si>
  <si>
    <t>25 Д 01 60130</t>
  </si>
  <si>
    <t>25 Г 01 L4970</t>
  </si>
  <si>
    <t>25 В 01 00040</t>
  </si>
  <si>
    <t>25 8 01 00020</t>
  </si>
  <si>
    <t xml:space="preserve">25 1 01 00010 </t>
  </si>
  <si>
    <t>25 9 01 S0010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</si>
</sst>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mmm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Calibri"/>
      <family val="2"/>
    </font>
    <font>
      <sz val="12"/>
      <color rgb="FF000000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top" wrapText="1"/>
    </xf>
    <xf numFmtId="0" fontId="42" fillId="0" borderId="11" xfId="0" applyFont="1" applyBorder="1" applyAlignment="1">
      <alignment vertical="top" wrapText="1"/>
    </xf>
    <xf numFmtId="0" fontId="42" fillId="0" borderId="12" xfId="0" applyFont="1" applyBorder="1" applyAlignment="1">
      <alignment horizontal="center" vertical="top" wrapText="1"/>
    </xf>
    <xf numFmtId="0" fontId="42" fillId="0" borderId="13" xfId="0" applyFont="1" applyBorder="1" applyAlignment="1">
      <alignment vertical="top" wrapText="1"/>
    </xf>
    <xf numFmtId="168" fontId="42" fillId="0" borderId="13" xfId="0" applyNumberFormat="1" applyFont="1" applyBorder="1" applyAlignment="1">
      <alignment horizontal="center" vertical="top" wrapText="1"/>
    </xf>
    <xf numFmtId="168" fontId="42" fillId="0" borderId="13" xfId="0" applyNumberFormat="1" applyFont="1" applyBorder="1" applyAlignment="1">
      <alignment vertical="top" wrapText="1"/>
    </xf>
    <xf numFmtId="4" fontId="0" fillId="0" borderId="0" xfId="0" applyNumberFormat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 horizontal="center" vertical="top" wrapText="1"/>
    </xf>
    <xf numFmtId="168" fontId="43" fillId="0" borderId="13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4" fillId="0" borderId="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2" fillId="0" borderId="13" xfId="0" applyFont="1" applyBorder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0" fontId="0" fillId="0" borderId="0" xfId="0" applyAlignment="1">
      <alignment horizontal="left"/>
    </xf>
    <xf numFmtId="0" fontId="42" fillId="0" borderId="14" xfId="0" applyFont="1" applyBorder="1" applyAlignment="1">
      <alignment horizontal="center" vertical="top" wrapText="1"/>
    </xf>
    <xf numFmtId="14" fontId="42" fillId="0" borderId="14" xfId="0" applyNumberFormat="1" applyFont="1" applyBorder="1" applyAlignment="1">
      <alignment horizontal="center" vertical="top" wrapText="1"/>
    </xf>
    <xf numFmtId="49" fontId="42" fillId="0" borderId="14" xfId="0" applyNumberFormat="1" applyFont="1" applyBorder="1" applyAlignment="1">
      <alignment horizontal="center" vertical="top" wrapText="1"/>
    </xf>
    <xf numFmtId="168" fontId="42" fillId="0" borderId="14" xfId="0" applyNumberFormat="1" applyFont="1" applyBorder="1" applyAlignment="1">
      <alignment horizontal="center" vertical="top" wrapText="1"/>
    </xf>
    <xf numFmtId="168" fontId="42" fillId="0" borderId="14" xfId="0" applyNumberFormat="1" applyFont="1" applyBorder="1" applyAlignment="1">
      <alignment/>
    </xf>
    <xf numFmtId="14" fontId="42" fillId="0" borderId="14" xfId="0" applyNumberFormat="1" applyFont="1" applyBorder="1" applyAlignment="1">
      <alignment vertical="top" wrapText="1"/>
    </xf>
    <xf numFmtId="168" fontId="43" fillId="0" borderId="14" xfId="0" applyNumberFormat="1" applyFont="1" applyBorder="1" applyAlignment="1">
      <alignment horizontal="center" vertical="top" wrapText="1"/>
    </xf>
    <xf numFmtId="168" fontId="43" fillId="0" borderId="14" xfId="0" applyNumberFormat="1" applyFont="1" applyBorder="1" applyAlignment="1">
      <alignment horizontal="center" wrapText="1"/>
    </xf>
    <xf numFmtId="168" fontId="42" fillId="0" borderId="14" xfId="0" applyNumberFormat="1" applyFont="1" applyFill="1" applyBorder="1" applyAlignment="1">
      <alignment horizontal="center" wrapText="1"/>
    </xf>
    <xf numFmtId="168" fontId="42" fillId="0" borderId="14" xfId="0" applyNumberFormat="1" applyFont="1" applyBorder="1" applyAlignment="1">
      <alignment horizontal="center" wrapText="1"/>
    </xf>
    <xf numFmtId="0" fontId="42" fillId="0" borderId="0" xfId="0" applyFont="1" applyAlignment="1">
      <alignment horizontal="center"/>
    </xf>
    <xf numFmtId="0" fontId="42" fillId="0" borderId="14" xfId="0" applyFont="1" applyBorder="1" applyAlignment="1">
      <alignment horizontal="center"/>
    </xf>
    <xf numFmtId="168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168" fontId="2" fillId="0" borderId="14" xfId="0" applyNumberFormat="1" applyFont="1" applyBorder="1" applyAlignment="1">
      <alignment horizontal="center" vertical="top" wrapText="1"/>
    </xf>
    <xf numFmtId="168" fontId="43" fillId="0" borderId="13" xfId="0" applyNumberFormat="1" applyFont="1" applyBorder="1" applyAlignment="1">
      <alignment vertical="top" wrapText="1"/>
    </xf>
    <xf numFmtId="49" fontId="0" fillId="0" borderId="0" xfId="0" applyNumberFormat="1" applyAlignment="1">
      <alignment/>
    </xf>
    <xf numFmtId="49" fontId="42" fillId="0" borderId="14" xfId="0" applyNumberFormat="1" applyFont="1" applyBorder="1" applyAlignment="1">
      <alignment vertical="top" wrapText="1"/>
    </xf>
    <xf numFmtId="49" fontId="42" fillId="0" borderId="13" xfId="0" applyNumberFormat="1" applyFont="1" applyBorder="1" applyAlignment="1">
      <alignment horizontal="center" vertical="top" wrapText="1"/>
    </xf>
    <xf numFmtId="49" fontId="42" fillId="0" borderId="13" xfId="0" applyNumberFormat="1" applyFont="1" applyBorder="1" applyAlignment="1">
      <alignment vertical="top" wrapText="1"/>
    </xf>
    <xf numFmtId="49" fontId="42" fillId="0" borderId="0" xfId="0" applyNumberFormat="1" applyFont="1" applyAlignment="1">
      <alignment/>
    </xf>
    <xf numFmtId="0" fontId="42" fillId="0" borderId="14" xfId="0" applyFont="1" applyBorder="1" applyAlignment="1">
      <alignment/>
    </xf>
    <xf numFmtId="49" fontId="42" fillId="0" borderId="14" xfId="0" applyNumberFormat="1" applyFont="1" applyBorder="1" applyAlignment="1">
      <alignment/>
    </xf>
    <xf numFmtId="168" fontId="42" fillId="0" borderId="14" xfId="0" applyNumberFormat="1" applyFont="1" applyBorder="1" applyAlignment="1">
      <alignment vertical="top" wrapText="1"/>
    </xf>
    <xf numFmtId="0" fontId="43" fillId="0" borderId="14" xfId="0" applyFont="1" applyBorder="1" applyAlignment="1">
      <alignment/>
    </xf>
    <xf numFmtId="49" fontId="43" fillId="0" borderId="14" xfId="0" applyNumberFormat="1" applyFont="1" applyBorder="1" applyAlignment="1">
      <alignment horizontal="center"/>
    </xf>
    <xf numFmtId="49" fontId="43" fillId="0" borderId="14" xfId="0" applyNumberFormat="1" applyFont="1" applyBorder="1" applyAlignment="1">
      <alignment/>
    </xf>
    <xf numFmtId="49" fontId="43" fillId="0" borderId="13" xfId="0" applyNumberFormat="1" applyFont="1" applyBorder="1" applyAlignment="1">
      <alignment horizontal="center" vertical="top" wrapText="1"/>
    </xf>
    <xf numFmtId="49" fontId="43" fillId="0" borderId="13" xfId="0" applyNumberFormat="1" applyFont="1" applyBorder="1" applyAlignment="1">
      <alignment vertical="top" wrapText="1"/>
    </xf>
    <xf numFmtId="0" fontId="43" fillId="0" borderId="12" xfId="0" applyFont="1" applyBorder="1" applyAlignment="1">
      <alignment horizontal="center" vertical="top" wrapText="1"/>
    </xf>
    <xf numFmtId="0" fontId="33" fillId="0" borderId="0" xfId="0" applyFont="1" applyAlignment="1">
      <alignment/>
    </xf>
    <xf numFmtId="168" fontId="0" fillId="0" borderId="0" xfId="0" applyNumberFormat="1" applyAlignment="1">
      <alignment/>
    </xf>
    <xf numFmtId="2" fontId="42" fillId="0" borderId="14" xfId="0" applyNumberFormat="1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2" fontId="42" fillId="0" borderId="0" xfId="0" applyNumberFormat="1" applyFont="1" applyBorder="1" applyAlignment="1">
      <alignment horizontal="center"/>
    </xf>
    <xf numFmtId="0" fontId="46" fillId="0" borderId="0" xfId="0" applyFont="1" applyAlignment="1">
      <alignment/>
    </xf>
    <xf numFmtId="0" fontId="42" fillId="0" borderId="15" xfId="0" applyFont="1" applyBorder="1" applyAlignment="1">
      <alignment horizontal="center"/>
    </xf>
    <xf numFmtId="2" fontId="42" fillId="0" borderId="15" xfId="0" applyNumberFormat="1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168" fontId="47" fillId="0" borderId="14" xfId="0" applyNumberFormat="1" applyFont="1" applyBorder="1" applyAlignment="1">
      <alignment horizontal="center"/>
    </xf>
    <xf numFmtId="49" fontId="47" fillId="0" borderId="16" xfId="0" applyNumberFormat="1" applyFont="1" applyBorder="1" applyAlignment="1">
      <alignment horizontal="center"/>
    </xf>
    <xf numFmtId="49" fontId="42" fillId="0" borderId="14" xfId="0" applyNumberFormat="1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2" fontId="42" fillId="0" borderId="16" xfId="0" applyNumberFormat="1" applyFont="1" applyBorder="1" applyAlignment="1">
      <alignment horizontal="center"/>
    </xf>
    <xf numFmtId="0" fontId="42" fillId="0" borderId="17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42" fillId="0" borderId="14" xfId="0" applyFont="1" applyBorder="1" applyAlignment="1">
      <alignment horizontal="right" vertical="top" wrapText="1"/>
    </xf>
    <xf numFmtId="0" fontId="49" fillId="0" borderId="0" xfId="0" applyFont="1" applyAlignment="1">
      <alignment horizontal="center"/>
    </xf>
    <xf numFmtId="49" fontId="42" fillId="0" borderId="17" xfId="0" applyNumberFormat="1" applyFont="1" applyBorder="1" applyAlignment="1">
      <alignment horizontal="center" vertical="top" wrapText="1"/>
    </xf>
    <xf numFmtId="49" fontId="42" fillId="0" borderId="18" xfId="0" applyNumberFormat="1" applyFont="1" applyBorder="1" applyAlignment="1">
      <alignment horizontal="center" vertical="top" wrapText="1"/>
    </xf>
    <xf numFmtId="49" fontId="42" fillId="0" borderId="11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9:N86"/>
  <sheetViews>
    <sheetView zoomScalePageLayoutView="0" workbookViewId="0" topLeftCell="A19">
      <selection activeCell="E74" sqref="E74"/>
    </sheetView>
  </sheetViews>
  <sheetFormatPr defaultColWidth="9.140625" defaultRowHeight="15"/>
  <cols>
    <col min="1" max="1" width="1.8515625" style="0" customWidth="1"/>
    <col min="2" max="2" width="4.8515625" style="0" customWidth="1"/>
    <col min="3" max="3" width="30.8515625" style="0" customWidth="1"/>
    <col min="4" max="4" width="14.421875" style="0" customWidth="1"/>
    <col min="5" max="5" width="15.57421875" style="0" customWidth="1"/>
    <col min="6" max="6" width="18.28125" style="0" customWidth="1"/>
  </cols>
  <sheetData>
    <row r="1" ht="15" hidden="1"/>
    <row r="2" ht="15" hidden="1"/>
    <row r="3" ht="15" hidden="1"/>
    <row r="4" ht="15" hidden="1"/>
    <row r="5" ht="15" hidden="1"/>
    <row r="6" ht="15" hidden="1"/>
    <row r="7" ht="15" hidden="1"/>
    <row r="8" ht="15" hidden="1"/>
    <row r="9" ht="15" hidden="1"/>
    <row r="10" ht="15" hidden="1"/>
    <row r="11" ht="15" hidden="1"/>
    <row r="12" ht="15" hidden="1"/>
    <row r="13" ht="15" hidden="1"/>
    <row r="14" ht="15" hidden="1"/>
    <row r="15" ht="15" hidden="1"/>
    <row r="16" ht="15" hidden="1"/>
    <row r="17" ht="15" hidden="1"/>
    <row r="18" ht="15" hidden="1"/>
    <row r="19" ht="15.75">
      <c r="B19" s="1" t="s">
        <v>50</v>
      </c>
    </row>
    <row r="20" ht="15.75" hidden="1">
      <c r="B20" s="1"/>
    </row>
    <row r="21" ht="5.25" customHeight="1" thickBot="1">
      <c r="B21" s="1"/>
    </row>
    <row r="22" spans="2:6" ht="32.25" thickBot="1">
      <c r="B22" s="2" t="s">
        <v>0</v>
      </c>
      <c r="C22" s="3" t="s">
        <v>1</v>
      </c>
      <c r="D22" s="10">
        <v>2018</v>
      </c>
      <c r="E22" s="10">
        <v>2019</v>
      </c>
      <c r="F22" s="10">
        <v>2020</v>
      </c>
    </row>
    <row r="23" spans="2:6" ht="16.5" thickBot="1">
      <c r="B23" s="4">
        <v>1</v>
      </c>
      <c r="C23" s="5" t="s">
        <v>2</v>
      </c>
      <c r="D23" s="6">
        <v>1417.5</v>
      </c>
      <c r="E23" s="6">
        <v>1417.5</v>
      </c>
      <c r="F23" s="6">
        <v>1417.5</v>
      </c>
    </row>
    <row r="24" spans="2:6" ht="16.5" thickBot="1">
      <c r="B24" s="4">
        <f>B23+1</f>
        <v>2</v>
      </c>
      <c r="C24" s="5" t="s">
        <v>3</v>
      </c>
      <c r="D24" s="6">
        <v>1098</v>
      </c>
      <c r="E24" s="6">
        <v>1098</v>
      </c>
      <c r="F24" s="6">
        <v>1098</v>
      </c>
    </row>
    <row r="25" spans="2:6" ht="16.5" thickBot="1">
      <c r="B25" s="4">
        <f aca="true" t="shared" si="0" ref="B25:B39">B24+1</f>
        <v>3</v>
      </c>
      <c r="C25" s="5" t="s">
        <v>35</v>
      </c>
      <c r="D25" s="6">
        <v>464.9</v>
      </c>
      <c r="E25" s="6">
        <v>929.8</v>
      </c>
      <c r="F25" s="6">
        <v>1394.8</v>
      </c>
    </row>
    <row r="26" spans="2:6" ht="16.5" thickBot="1">
      <c r="B26" s="4">
        <f t="shared" si="0"/>
        <v>4</v>
      </c>
      <c r="C26" s="5" t="s">
        <v>36</v>
      </c>
      <c r="D26" s="6">
        <v>141</v>
      </c>
      <c r="E26" s="6">
        <v>281.9</v>
      </c>
      <c r="F26" s="6">
        <v>422.9</v>
      </c>
    </row>
    <row r="27" spans="2:6" ht="16.5" thickBot="1">
      <c r="B27" s="4">
        <f t="shared" si="0"/>
        <v>5</v>
      </c>
      <c r="C27" s="5" t="s">
        <v>4</v>
      </c>
      <c r="D27" s="6">
        <v>11948.5</v>
      </c>
      <c r="E27" s="6">
        <v>12458.5</v>
      </c>
      <c r="F27" s="6">
        <v>13056</v>
      </c>
    </row>
    <row r="28" spans="2:6" ht="16.5" thickBot="1">
      <c r="B28" s="4">
        <f t="shared" si="0"/>
        <v>6</v>
      </c>
      <c r="C28" s="5" t="s">
        <v>5</v>
      </c>
      <c r="D28" s="6">
        <v>1615</v>
      </c>
      <c r="E28" s="6">
        <v>1665</v>
      </c>
      <c r="F28" s="6">
        <v>1730</v>
      </c>
    </row>
    <row r="29" spans="2:6" ht="16.5" thickBot="1">
      <c r="B29" s="4">
        <f t="shared" si="0"/>
        <v>7</v>
      </c>
      <c r="C29" s="9" t="s">
        <v>24</v>
      </c>
      <c r="D29" s="6">
        <v>50</v>
      </c>
      <c r="E29" s="6">
        <v>50</v>
      </c>
      <c r="F29" s="6">
        <v>50</v>
      </c>
    </row>
    <row r="30" spans="2:6" ht="16.5" thickBot="1">
      <c r="B30" s="4">
        <f t="shared" si="0"/>
        <v>8</v>
      </c>
      <c r="C30" s="9" t="s">
        <v>25</v>
      </c>
      <c r="D30" s="6">
        <v>51.6</v>
      </c>
      <c r="E30" s="6">
        <v>52</v>
      </c>
      <c r="F30" s="6">
        <v>52</v>
      </c>
    </row>
    <row r="31" spans="2:6" ht="16.5" thickBot="1">
      <c r="B31" s="4">
        <f t="shared" si="0"/>
        <v>9</v>
      </c>
      <c r="C31" s="15" t="s">
        <v>54</v>
      </c>
      <c r="D31" s="6">
        <v>581.7</v>
      </c>
      <c r="E31" s="6">
        <v>581.7</v>
      </c>
      <c r="F31" s="6">
        <v>537.2</v>
      </c>
    </row>
    <row r="32" spans="2:6" ht="16.5" thickBot="1">
      <c r="B32" s="4">
        <f t="shared" si="0"/>
        <v>10</v>
      </c>
      <c r="C32" s="5" t="s">
        <v>6</v>
      </c>
      <c r="D32" s="6">
        <v>2352.4</v>
      </c>
      <c r="E32" s="6">
        <v>2648.2</v>
      </c>
      <c r="F32" s="6">
        <v>2754.1</v>
      </c>
    </row>
    <row r="33" spans="2:6" ht="18" customHeight="1" thickBot="1">
      <c r="B33" s="4">
        <f t="shared" si="0"/>
        <v>11</v>
      </c>
      <c r="C33" s="5" t="s">
        <v>7</v>
      </c>
      <c r="D33" s="6">
        <v>5336.5</v>
      </c>
      <c r="E33" s="6">
        <v>5370.5</v>
      </c>
      <c r="F33" s="6">
        <v>6370.5</v>
      </c>
    </row>
    <row r="34" spans="2:6" ht="32.25" thickBot="1">
      <c r="B34" s="4">
        <f t="shared" si="0"/>
        <v>12</v>
      </c>
      <c r="C34" s="5" t="s">
        <v>26</v>
      </c>
      <c r="D34" s="6">
        <v>6025</v>
      </c>
      <c r="E34" s="6">
        <v>0</v>
      </c>
      <c r="F34" s="6">
        <v>0</v>
      </c>
    </row>
    <row r="35" spans="2:6" ht="16.5" thickBot="1">
      <c r="B35" s="4">
        <f t="shared" si="0"/>
        <v>13</v>
      </c>
      <c r="C35" s="5" t="s">
        <v>37</v>
      </c>
      <c r="D35" s="6">
        <v>617.9976</v>
      </c>
      <c r="E35" s="6">
        <v>0</v>
      </c>
      <c r="F35" s="6">
        <v>0</v>
      </c>
    </row>
    <row r="36" spans="2:14" ht="16.5" thickBot="1">
      <c r="B36" s="4">
        <f t="shared" si="0"/>
        <v>14</v>
      </c>
      <c r="C36" s="5" t="s">
        <v>38</v>
      </c>
      <c r="D36" s="6">
        <v>769.2024</v>
      </c>
      <c r="E36" s="6">
        <v>70</v>
      </c>
      <c r="F36" s="6">
        <v>70</v>
      </c>
      <c r="I36" s="12"/>
      <c r="J36" s="12"/>
      <c r="K36" s="12"/>
      <c r="L36" s="12"/>
      <c r="M36" s="12"/>
      <c r="N36" s="12"/>
    </row>
    <row r="37" spans="2:14" ht="32.25" thickBot="1">
      <c r="B37" s="4">
        <f t="shared" si="0"/>
        <v>15</v>
      </c>
      <c r="C37" s="5" t="s">
        <v>39</v>
      </c>
      <c r="D37" s="6">
        <v>249.55</v>
      </c>
      <c r="E37" s="6">
        <v>0</v>
      </c>
      <c r="F37" s="6">
        <v>0</v>
      </c>
      <c r="I37" s="12"/>
      <c r="J37" s="12"/>
      <c r="K37" s="12"/>
      <c r="L37" s="12"/>
      <c r="M37" s="12"/>
      <c r="N37" s="12"/>
    </row>
    <row r="38" spans="2:14" ht="16.5" thickBot="1">
      <c r="B38" s="4">
        <f t="shared" si="0"/>
        <v>16</v>
      </c>
      <c r="C38" s="5" t="s">
        <v>28</v>
      </c>
      <c r="D38" s="6">
        <v>312</v>
      </c>
      <c r="E38" s="6">
        <v>277</v>
      </c>
      <c r="F38" s="6">
        <v>245</v>
      </c>
      <c r="I38" s="12"/>
      <c r="J38" s="12"/>
      <c r="K38" s="12"/>
      <c r="L38" s="12"/>
      <c r="M38" s="12"/>
      <c r="N38" s="12"/>
    </row>
    <row r="39" spans="2:14" ht="16.5" thickBot="1">
      <c r="B39" s="4">
        <f t="shared" si="0"/>
        <v>17</v>
      </c>
      <c r="C39" s="5" t="s">
        <v>27</v>
      </c>
      <c r="D39" s="6">
        <v>16364</v>
      </c>
      <c r="E39" s="6">
        <v>15972</v>
      </c>
      <c r="F39" s="6">
        <v>11013</v>
      </c>
      <c r="I39" s="12"/>
      <c r="J39" s="12"/>
      <c r="K39" s="12"/>
      <c r="L39" s="12"/>
      <c r="M39" s="12"/>
      <c r="N39" s="12"/>
    </row>
    <row r="40" spans="2:14" ht="16.5" thickBot="1">
      <c r="B40" s="63" t="s">
        <v>8</v>
      </c>
      <c r="C40" s="64"/>
      <c r="D40" s="11">
        <f>SUM(D23:D39)</f>
        <v>49394.85</v>
      </c>
      <c r="E40" s="11">
        <f>SUM(E23:E39)</f>
        <v>42872.100000000006</v>
      </c>
      <c r="F40" s="11">
        <f>SUM(F23:F39)</f>
        <v>40211</v>
      </c>
      <c r="I40" s="12"/>
      <c r="J40" s="12"/>
      <c r="K40" s="12"/>
      <c r="L40" s="12"/>
      <c r="M40" s="12"/>
      <c r="N40" s="12"/>
    </row>
    <row r="41" spans="2:14" ht="16.5" thickBot="1">
      <c r="B41" s="4">
        <v>1</v>
      </c>
      <c r="C41" s="5" t="s">
        <v>9</v>
      </c>
      <c r="D41" s="34">
        <v>1073.5</v>
      </c>
      <c r="E41" s="34">
        <v>1073</v>
      </c>
      <c r="F41" s="34">
        <v>1073</v>
      </c>
      <c r="I41" s="12"/>
      <c r="J41" s="13"/>
      <c r="K41" s="13"/>
      <c r="L41" s="13"/>
      <c r="M41" s="13"/>
      <c r="N41" s="13"/>
    </row>
    <row r="42" spans="2:14" ht="16.5" thickBot="1">
      <c r="B42" s="4">
        <f>B41+1</f>
        <v>2</v>
      </c>
      <c r="C42" s="5" t="s">
        <v>10</v>
      </c>
      <c r="D42" s="34">
        <v>7327</v>
      </c>
      <c r="E42" s="34">
        <v>7327</v>
      </c>
      <c r="F42" s="34">
        <v>7327</v>
      </c>
      <c r="I42" s="12"/>
      <c r="J42" s="14"/>
      <c r="K42" s="14"/>
      <c r="L42" s="14"/>
      <c r="M42" s="14"/>
      <c r="N42" s="14"/>
    </row>
    <row r="43" spans="2:14" ht="16.5" thickBot="1">
      <c r="B43" s="4">
        <f aca="true" t="shared" si="1" ref="B43:B80">B42+1</f>
        <v>3</v>
      </c>
      <c r="C43" s="5" t="s">
        <v>47</v>
      </c>
      <c r="D43" s="34">
        <v>180</v>
      </c>
      <c r="E43" s="34">
        <v>180</v>
      </c>
      <c r="F43" s="34">
        <v>180</v>
      </c>
      <c r="I43" s="12"/>
      <c r="J43" s="14"/>
      <c r="K43" s="14"/>
      <c r="L43" s="14"/>
      <c r="M43" s="14"/>
      <c r="N43" s="14"/>
    </row>
    <row r="44" spans="2:14" ht="16.5" thickBot="1">
      <c r="B44" s="4">
        <f t="shared" si="1"/>
        <v>4</v>
      </c>
      <c r="C44" s="5" t="s">
        <v>40</v>
      </c>
      <c r="D44" s="34">
        <v>400</v>
      </c>
      <c r="E44" s="34">
        <v>800</v>
      </c>
      <c r="F44" s="34">
        <v>600</v>
      </c>
      <c r="I44" s="12"/>
      <c r="J44" s="14"/>
      <c r="K44" s="14"/>
      <c r="L44" s="14"/>
      <c r="M44" s="14"/>
      <c r="N44" s="14"/>
    </row>
    <row r="45" spans="2:14" ht="16.5" thickBot="1">
      <c r="B45" s="4"/>
      <c r="C45" s="5" t="s">
        <v>124</v>
      </c>
      <c r="D45" s="34"/>
      <c r="E45" s="34"/>
      <c r="F45" s="34"/>
      <c r="I45" s="12"/>
      <c r="J45" s="14"/>
      <c r="K45" s="14"/>
      <c r="L45" s="14"/>
      <c r="M45" s="14"/>
      <c r="N45" s="14"/>
    </row>
    <row r="46" spans="2:14" ht="16.5" thickBot="1">
      <c r="B46" s="4">
        <f>B44+1</f>
        <v>5</v>
      </c>
      <c r="C46" s="5" t="s">
        <v>34</v>
      </c>
      <c r="D46" s="7">
        <v>52</v>
      </c>
      <c r="E46" s="7">
        <v>52</v>
      </c>
      <c r="F46" s="7">
        <v>52</v>
      </c>
      <c r="I46" s="12"/>
      <c r="J46" s="14"/>
      <c r="K46" s="14"/>
      <c r="L46" s="14"/>
      <c r="M46" s="14"/>
      <c r="N46" s="14"/>
    </row>
    <row r="47" spans="2:14" ht="16.5" thickBot="1">
      <c r="B47" s="4">
        <f t="shared" si="1"/>
        <v>6</v>
      </c>
      <c r="C47" s="5" t="s">
        <v>48</v>
      </c>
      <c r="D47" s="7">
        <v>260</v>
      </c>
      <c r="E47" s="7">
        <v>260</v>
      </c>
      <c r="F47" s="7">
        <v>260</v>
      </c>
      <c r="I47" s="12"/>
      <c r="J47" s="14"/>
      <c r="K47" s="14"/>
      <c r="L47" s="14"/>
      <c r="M47" s="14"/>
      <c r="N47" s="14"/>
    </row>
    <row r="48" spans="2:14" ht="16.5" thickBot="1">
      <c r="B48" s="4">
        <f t="shared" si="1"/>
        <v>7</v>
      </c>
      <c r="C48" s="5" t="s">
        <v>41</v>
      </c>
      <c r="D48" s="7">
        <v>10</v>
      </c>
      <c r="E48" s="7">
        <v>10</v>
      </c>
      <c r="F48" s="7">
        <v>10</v>
      </c>
      <c r="I48" s="12"/>
      <c r="J48" s="14"/>
      <c r="K48" s="14"/>
      <c r="L48" s="14"/>
      <c r="M48" s="14"/>
      <c r="N48" s="14"/>
    </row>
    <row r="49" spans="2:14" ht="16.5" thickBot="1">
      <c r="B49" s="4">
        <f t="shared" si="1"/>
        <v>8</v>
      </c>
      <c r="C49" s="5" t="s">
        <v>11</v>
      </c>
      <c r="D49" s="34">
        <v>200</v>
      </c>
      <c r="E49" s="34">
        <v>200</v>
      </c>
      <c r="F49" s="34">
        <v>200</v>
      </c>
      <c r="I49" s="12"/>
      <c r="J49" s="13"/>
      <c r="K49" s="13"/>
      <c r="L49" s="13"/>
      <c r="M49" s="13"/>
      <c r="N49" s="13"/>
    </row>
    <row r="50" spans="2:14" ht="32.25" thickBot="1">
      <c r="B50" s="4">
        <f t="shared" si="1"/>
        <v>9</v>
      </c>
      <c r="C50" s="5" t="s">
        <v>12</v>
      </c>
      <c r="D50" s="34">
        <v>340</v>
      </c>
      <c r="E50" s="34">
        <v>340</v>
      </c>
      <c r="F50" s="34">
        <v>340</v>
      </c>
      <c r="I50" s="12"/>
      <c r="J50" s="14"/>
      <c r="K50" s="14"/>
      <c r="L50" s="14"/>
      <c r="M50" s="14"/>
      <c r="N50" s="14"/>
    </row>
    <row r="51" spans="2:14" ht="16.5" thickBot="1">
      <c r="B51" s="4"/>
      <c r="C51" s="5" t="s">
        <v>125</v>
      </c>
      <c r="D51" s="34"/>
      <c r="E51" s="34"/>
      <c r="F51" s="34"/>
      <c r="I51" s="12"/>
      <c r="J51" s="14"/>
      <c r="K51" s="14"/>
      <c r="L51" s="14"/>
      <c r="M51" s="14"/>
      <c r="N51" s="14"/>
    </row>
    <row r="52" spans="2:14" ht="16.5" thickBot="1">
      <c r="B52" s="4">
        <f>B50+1</f>
        <v>10</v>
      </c>
      <c r="C52" s="5" t="s">
        <v>51</v>
      </c>
      <c r="D52" s="7">
        <v>2000</v>
      </c>
      <c r="E52" s="7">
        <v>0</v>
      </c>
      <c r="F52" s="7">
        <v>0</v>
      </c>
      <c r="I52" s="12"/>
      <c r="J52" s="14"/>
      <c r="K52" s="14"/>
      <c r="L52" s="14"/>
      <c r="M52" s="14"/>
      <c r="N52" s="14"/>
    </row>
    <row r="53" spans="2:14" ht="16.5" thickBot="1">
      <c r="B53" s="4">
        <f t="shared" si="1"/>
        <v>11</v>
      </c>
      <c r="C53" s="5" t="s">
        <v>13</v>
      </c>
      <c r="D53" s="7">
        <v>6717.94</v>
      </c>
      <c r="E53" s="7">
        <v>8018.7</v>
      </c>
      <c r="F53" s="7">
        <v>9124.6</v>
      </c>
      <c r="I53" s="12"/>
      <c r="J53" s="14"/>
      <c r="K53" s="14"/>
      <c r="L53" s="14"/>
      <c r="M53" s="14"/>
      <c r="N53" s="14"/>
    </row>
    <row r="54" spans="2:14" ht="16.5" thickBot="1">
      <c r="B54" s="4"/>
      <c r="C54" s="5" t="s">
        <v>126</v>
      </c>
      <c r="D54" s="34"/>
      <c r="E54" s="34"/>
      <c r="F54" s="34"/>
      <c r="I54" s="12"/>
      <c r="J54" s="14"/>
      <c r="K54" s="14"/>
      <c r="L54" s="14"/>
      <c r="M54" s="14"/>
      <c r="N54" s="14"/>
    </row>
    <row r="55" spans="2:14" ht="16.5" thickBot="1">
      <c r="B55" s="4"/>
      <c r="C55" s="5" t="s">
        <v>123</v>
      </c>
      <c r="D55" s="7">
        <v>100</v>
      </c>
      <c r="E55" s="7">
        <v>400</v>
      </c>
      <c r="F55" s="7">
        <v>400</v>
      </c>
      <c r="I55" s="12"/>
      <c r="J55" s="14"/>
      <c r="K55" s="14"/>
      <c r="L55" s="14"/>
      <c r="M55" s="14"/>
      <c r="N55" s="14"/>
    </row>
    <row r="56" spans="2:14" ht="16.5" thickBot="1">
      <c r="B56" s="4">
        <f>B53+1</f>
        <v>12</v>
      </c>
      <c r="C56" s="5" t="s">
        <v>42</v>
      </c>
      <c r="D56" s="7">
        <v>111</v>
      </c>
      <c r="E56" s="7">
        <v>111</v>
      </c>
      <c r="F56" s="7">
        <v>111</v>
      </c>
      <c r="I56" s="12"/>
      <c r="J56" s="14"/>
      <c r="K56" s="14"/>
      <c r="L56" s="14"/>
      <c r="M56" s="14"/>
      <c r="N56" s="14"/>
    </row>
    <row r="57" spans="2:14" ht="16.5" thickBot="1">
      <c r="B57" s="4">
        <f t="shared" si="1"/>
        <v>13</v>
      </c>
      <c r="C57" s="5" t="s">
        <v>43</v>
      </c>
      <c r="D57" s="7">
        <v>277</v>
      </c>
      <c r="E57" s="7">
        <v>277</v>
      </c>
      <c r="F57" s="7">
        <v>277</v>
      </c>
      <c r="I57" s="12"/>
      <c r="J57" s="14"/>
      <c r="K57" s="14"/>
      <c r="L57" s="14"/>
      <c r="M57" s="14"/>
      <c r="N57" s="14"/>
    </row>
    <row r="58" spans="2:14" ht="16.5" thickBot="1">
      <c r="B58" s="4">
        <f t="shared" si="1"/>
        <v>14</v>
      </c>
      <c r="C58" s="5" t="s">
        <v>127</v>
      </c>
      <c r="D58" s="7">
        <v>109</v>
      </c>
      <c r="E58" s="7">
        <v>109</v>
      </c>
      <c r="F58" s="7">
        <v>109</v>
      </c>
      <c r="I58" s="12"/>
      <c r="J58" s="14"/>
      <c r="K58" s="14"/>
      <c r="L58" s="14"/>
      <c r="M58" s="14"/>
      <c r="N58" s="14"/>
    </row>
    <row r="59" spans="2:14" ht="16.5" thickBot="1">
      <c r="B59" s="4">
        <f t="shared" si="1"/>
        <v>15</v>
      </c>
      <c r="C59" s="5" t="s">
        <v>44</v>
      </c>
      <c r="D59" s="7">
        <v>271</v>
      </c>
      <c r="E59" s="7">
        <v>271</v>
      </c>
      <c r="F59" s="7">
        <v>271</v>
      </c>
      <c r="I59" s="12"/>
      <c r="J59" s="13"/>
      <c r="K59" s="13"/>
      <c r="L59" s="13"/>
      <c r="M59" s="13"/>
      <c r="N59" s="13"/>
    </row>
    <row r="60" spans="2:14" ht="16.5" thickBot="1">
      <c r="B60" s="4"/>
      <c r="C60" s="5" t="s">
        <v>128</v>
      </c>
      <c r="D60" s="34"/>
      <c r="E60" s="34"/>
      <c r="F60" s="34"/>
      <c r="I60" s="12"/>
      <c r="J60" s="13"/>
      <c r="K60" s="13"/>
      <c r="L60" s="13"/>
      <c r="M60" s="13"/>
      <c r="N60" s="13"/>
    </row>
    <row r="61" spans="2:14" ht="95.25" thickBot="1">
      <c r="B61" s="4">
        <f>B59+1</f>
        <v>16</v>
      </c>
      <c r="C61" s="5" t="s">
        <v>30</v>
      </c>
      <c r="D61" s="7">
        <v>1400</v>
      </c>
      <c r="E61" s="7">
        <v>1560</v>
      </c>
      <c r="F61" s="7">
        <v>1700</v>
      </c>
      <c r="I61" s="12"/>
      <c r="J61" s="14"/>
      <c r="K61" s="14"/>
      <c r="L61" s="14"/>
      <c r="M61" s="14"/>
      <c r="N61" s="14"/>
    </row>
    <row r="62" spans="2:14" ht="48" thickBot="1">
      <c r="B62" s="4">
        <f t="shared" si="1"/>
        <v>17</v>
      </c>
      <c r="C62" s="5" t="s">
        <v>45</v>
      </c>
      <c r="D62" s="7">
        <v>6211.375</v>
      </c>
      <c r="E62" s="7">
        <v>0</v>
      </c>
      <c r="F62" s="7">
        <v>0</v>
      </c>
      <c r="I62" s="12"/>
      <c r="J62" s="14"/>
      <c r="K62" s="14"/>
      <c r="L62" s="14"/>
      <c r="M62" s="14"/>
      <c r="N62" s="14"/>
    </row>
    <row r="63" spans="2:14" ht="48" thickBot="1">
      <c r="B63" s="4">
        <f t="shared" si="1"/>
        <v>18</v>
      </c>
      <c r="C63" s="5" t="s">
        <v>53</v>
      </c>
      <c r="D63" s="7">
        <v>500</v>
      </c>
      <c r="E63" s="7">
        <v>700</v>
      </c>
      <c r="F63" s="7">
        <v>300</v>
      </c>
      <c r="I63" s="12"/>
      <c r="J63" s="13"/>
      <c r="K63" s="13"/>
      <c r="L63" s="13"/>
      <c r="M63" s="13"/>
      <c r="N63" s="13"/>
    </row>
    <row r="64" spans="2:14" ht="16.5" thickBot="1">
      <c r="B64" s="4"/>
      <c r="C64" s="5" t="s">
        <v>129</v>
      </c>
      <c r="D64" s="34"/>
      <c r="E64" s="34"/>
      <c r="F64" s="34"/>
      <c r="I64" s="12"/>
      <c r="J64" s="13"/>
      <c r="K64" s="13"/>
      <c r="L64" s="13"/>
      <c r="M64" s="13"/>
      <c r="N64" s="13"/>
    </row>
    <row r="65" spans="2:14" ht="32.25" thickBot="1">
      <c r="B65" s="4">
        <f>B63+1</f>
        <v>19</v>
      </c>
      <c r="C65" s="5" t="s">
        <v>31</v>
      </c>
      <c r="D65" s="7">
        <v>1444.5</v>
      </c>
      <c r="E65" s="7"/>
      <c r="F65" s="7"/>
      <c r="I65" s="12"/>
      <c r="J65" s="14"/>
      <c r="K65" s="14"/>
      <c r="L65" s="14"/>
      <c r="M65" s="14"/>
      <c r="N65" s="14"/>
    </row>
    <row r="66" spans="2:14" ht="32.25" thickBot="1">
      <c r="B66" s="4">
        <f t="shared" si="1"/>
        <v>20</v>
      </c>
      <c r="C66" s="5" t="s">
        <v>32</v>
      </c>
      <c r="D66" s="7">
        <v>2500</v>
      </c>
      <c r="E66" s="7"/>
      <c r="F66" s="7"/>
      <c r="I66" s="12"/>
      <c r="J66" s="14"/>
      <c r="K66" s="14"/>
      <c r="L66" s="14"/>
      <c r="M66" s="14"/>
      <c r="N66" s="14"/>
    </row>
    <row r="67" spans="2:14" ht="16.5" thickBot="1">
      <c r="B67" s="4">
        <f t="shared" si="1"/>
        <v>21</v>
      </c>
      <c r="C67" s="5" t="s">
        <v>46</v>
      </c>
      <c r="D67" s="7">
        <v>134</v>
      </c>
      <c r="E67" s="7">
        <v>134</v>
      </c>
      <c r="F67" s="7">
        <v>134</v>
      </c>
      <c r="I67" s="12"/>
      <c r="J67" s="14"/>
      <c r="K67" s="14"/>
      <c r="L67" s="14"/>
      <c r="M67" s="14"/>
      <c r="N67" s="14"/>
    </row>
    <row r="68" spans="2:14" ht="67.5" customHeight="1" thickBot="1">
      <c r="B68" s="4">
        <f t="shared" si="1"/>
        <v>22</v>
      </c>
      <c r="C68" s="5" t="s">
        <v>52</v>
      </c>
      <c r="D68" s="7">
        <v>750</v>
      </c>
      <c r="E68" s="7">
        <v>1300</v>
      </c>
      <c r="F68" s="7">
        <v>1000</v>
      </c>
      <c r="I68" s="12"/>
      <c r="J68" s="14"/>
      <c r="K68" s="14"/>
      <c r="L68" s="14"/>
      <c r="M68" s="14"/>
      <c r="N68" s="14"/>
    </row>
    <row r="69" spans="2:14" ht="16.5" thickBot="1">
      <c r="B69" s="4">
        <f t="shared" si="1"/>
        <v>23</v>
      </c>
      <c r="C69" s="5" t="s">
        <v>14</v>
      </c>
      <c r="D69" s="34"/>
      <c r="E69" s="34"/>
      <c r="F69" s="34"/>
      <c r="I69" s="12"/>
      <c r="J69" s="14"/>
      <c r="K69" s="14"/>
      <c r="L69" s="14"/>
      <c r="M69" s="14"/>
      <c r="N69" s="14"/>
    </row>
    <row r="70" spans="2:14" ht="16.5" thickBot="1">
      <c r="B70" s="4">
        <f t="shared" si="1"/>
        <v>24</v>
      </c>
      <c r="C70" s="5" t="s">
        <v>21</v>
      </c>
      <c r="D70" s="7">
        <v>3200</v>
      </c>
      <c r="E70" s="7">
        <v>3200</v>
      </c>
      <c r="F70" s="7">
        <v>3200</v>
      </c>
      <c r="I70" s="12"/>
      <c r="J70" s="13"/>
      <c r="K70" s="13"/>
      <c r="L70" s="13"/>
      <c r="M70" s="13"/>
      <c r="N70" s="13"/>
    </row>
    <row r="71" spans="2:14" ht="16.5" thickBot="1">
      <c r="B71" s="4">
        <f t="shared" si="1"/>
        <v>25</v>
      </c>
      <c r="C71" s="5" t="s">
        <v>22</v>
      </c>
      <c r="D71" s="7">
        <v>200</v>
      </c>
      <c r="E71" s="7">
        <v>200</v>
      </c>
      <c r="F71" s="7">
        <v>200</v>
      </c>
      <c r="I71" s="12"/>
      <c r="J71" s="13"/>
      <c r="K71" s="13"/>
      <c r="L71" s="13"/>
      <c r="M71" s="13"/>
      <c r="N71" s="13"/>
    </row>
    <row r="72" spans="2:14" ht="16.5" thickBot="1">
      <c r="B72" s="4">
        <f t="shared" si="1"/>
        <v>26</v>
      </c>
      <c r="C72" s="5" t="s">
        <v>23</v>
      </c>
      <c r="D72" s="7">
        <v>200</v>
      </c>
      <c r="E72" s="7">
        <v>200</v>
      </c>
      <c r="F72" s="7">
        <v>200</v>
      </c>
      <c r="I72" s="12"/>
      <c r="J72" s="14"/>
      <c r="K72" s="14"/>
      <c r="L72" s="14"/>
      <c r="M72" s="14"/>
      <c r="N72" s="14"/>
    </row>
    <row r="73" spans="2:14" ht="48" thickBot="1">
      <c r="B73" s="4">
        <f t="shared" si="1"/>
        <v>27</v>
      </c>
      <c r="C73" s="5" t="s">
        <v>33</v>
      </c>
      <c r="D73" s="7">
        <v>4431.83</v>
      </c>
      <c r="E73" s="7">
        <v>6963.5</v>
      </c>
      <c r="F73" s="7">
        <v>3401.5</v>
      </c>
      <c r="I73" s="12"/>
      <c r="J73" s="14"/>
      <c r="K73" s="14"/>
      <c r="L73" s="14"/>
      <c r="M73" s="14"/>
      <c r="N73" s="14"/>
    </row>
    <row r="74" spans="2:14" ht="16.5" thickBot="1">
      <c r="B74" s="4">
        <f t="shared" si="1"/>
        <v>28</v>
      </c>
      <c r="C74" s="5" t="s">
        <v>130</v>
      </c>
      <c r="D74" s="34">
        <v>6000</v>
      </c>
      <c r="E74" s="34">
        <v>6500</v>
      </c>
      <c r="F74" s="34">
        <v>6500</v>
      </c>
      <c r="I74" s="12"/>
      <c r="J74" s="13"/>
      <c r="K74" s="13"/>
      <c r="L74" s="13"/>
      <c r="M74" s="13"/>
      <c r="N74" s="13"/>
    </row>
    <row r="75" spans="2:14" ht="79.5" thickBot="1">
      <c r="B75" s="4">
        <f t="shared" si="1"/>
        <v>29</v>
      </c>
      <c r="C75" s="5" t="s">
        <v>49</v>
      </c>
      <c r="D75" s="34">
        <v>778.4</v>
      </c>
      <c r="E75" s="34">
        <v>927.9</v>
      </c>
      <c r="F75" s="34">
        <v>927.9</v>
      </c>
      <c r="I75" s="12"/>
      <c r="J75" s="14"/>
      <c r="K75" s="14"/>
      <c r="L75" s="14"/>
      <c r="M75" s="14"/>
      <c r="N75" s="14"/>
    </row>
    <row r="76" spans="2:14" ht="18.75" customHeight="1" thickBot="1">
      <c r="B76" s="4">
        <f t="shared" si="1"/>
        <v>30</v>
      </c>
      <c r="C76" s="5" t="s">
        <v>20</v>
      </c>
      <c r="D76" s="34">
        <v>180</v>
      </c>
      <c r="E76" s="34">
        <v>180</v>
      </c>
      <c r="F76" s="34">
        <v>180</v>
      </c>
      <c r="I76" s="12"/>
      <c r="J76" s="13"/>
      <c r="K76" s="13"/>
      <c r="L76" s="13"/>
      <c r="M76" s="13"/>
      <c r="N76" s="13"/>
    </row>
    <row r="77" spans="2:14" ht="16.5" thickBot="1">
      <c r="B77" s="4">
        <f t="shared" si="1"/>
        <v>31</v>
      </c>
      <c r="C77" s="5" t="s">
        <v>29</v>
      </c>
      <c r="D77" s="34">
        <v>1886.3</v>
      </c>
      <c r="E77" s="34">
        <v>140</v>
      </c>
      <c r="F77" s="34">
        <v>140</v>
      </c>
      <c r="I77" s="12"/>
      <c r="J77" s="13"/>
      <c r="K77" s="13"/>
      <c r="L77" s="13"/>
      <c r="M77" s="13"/>
      <c r="N77" s="13"/>
    </row>
    <row r="78" spans="2:14" ht="32.25" thickBot="1">
      <c r="B78" s="4">
        <f t="shared" si="1"/>
        <v>32</v>
      </c>
      <c r="C78" s="5" t="s">
        <v>15</v>
      </c>
      <c r="D78" s="34">
        <v>150</v>
      </c>
      <c r="E78" s="34">
        <v>500</v>
      </c>
      <c r="F78" s="34">
        <v>300</v>
      </c>
      <c r="I78" s="12"/>
      <c r="J78" s="12"/>
      <c r="K78" s="12"/>
      <c r="L78" s="12"/>
      <c r="M78" s="12"/>
      <c r="N78" s="12"/>
    </row>
    <row r="79" spans="2:6" ht="32.25" thickBot="1">
      <c r="B79" s="4">
        <f t="shared" si="1"/>
        <v>33</v>
      </c>
      <c r="C79" s="5" t="s">
        <v>16</v>
      </c>
      <c r="D79" s="7">
        <v>0</v>
      </c>
      <c r="E79" s="7">
        <v>938</v>
      </c>
      <c r="F79" s="7"/>
    </row>
    <row r="80" spans="2:6" ht="32.25" thickBot="1">
      <c r="B80" s="4">
        <f t="shared" si="1"/>
        <v>34</v>
      </c>
      <c r="C80" s="5" t="s">
        <v>17</v>
      </c>
      <c r="D80" s="7"/>
      <c r="E80" s="7"/>
      <c r="F80" s="7">
        <v>1693</v>
      </c>
    </row>
    <row r="81" spans="2:6" ht="16.5" thickBot="1">
      <c r="B81" s="4"/>
      <c r="C81" s="5" t="s">
        <v>18</v>
      </c>
      <c r="D81" s="11">
        <f>SUM(D41:D80)</f>
        <v>49394.84500000001</v>
      </c>
      <c r="E81" s="11">
        <f>SUM(E41:E80)</f>
        <v>42872.1</v>
      </c>
      <c r="F81" s="11">
        <f>SUM(F41:F80)</f>
        <v>40211</v>
      </c>
    </row>
    <row r="82" spans="2:6" ht="10.5" customHeight="1">
      <c r="B82" s="1"/>
      <c r="D82" s="8">
        <f>D81-D40</f>
        <v>-0.004999999990104698</v>
      </c>
      <c r="E82" s="8">
        <f>E81-E40</f>
        <v>0</v>
      </c>
      <c r="F82" s="8">
        <f>F81-F40</f>
        <v>0</v>
      </c>
    </row>
    <row r="83" spans="2:4" ht="11.25" customHeight="1">
      <c r="B83" s="1"/>
      <c r="D83" t="s">
        <v>55</v>
      </c>
    </row>
    <row r="84" ht="0.75" customHeight="1">
      <c r="B84" s="1"/>
    </row>
    <row r="85" ht="15.75">
      <c r="B85" s="1" t="s">
        <v>19</v>
      </c>
    </row>
    <row r="86" ht="15.75">
      <c r="B86" s="1"/>
    </row>
  </sheetData>
  <sheetProtection/>
  <mergeCells count="1">
    <mergeCell ref="B40:C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08"/>
  <sheetViews>
    <sheetView tabSelected="1" zoomScalePageLayoutView="0" workbookViewId="0" topLeftCell="A1">
      <selection activeCell="M105" sqref="M105"/>
    </sheetView>
  </sheetViews>
  <sheetFormatPr defaultColWidth="9.140625" defaultRowHeight="15"/>
  <cols>
    <col min="1" max="1" width="0.42578125" style="0" customWidth="1"/>
    <col min="2" max="2" width="6.00390625" style="0" customWidth="1"/>
    <col min="3" max="3" width="13.28125" style="0" customWidth="1"/>
    <col min="4" max="4" width="9.421875" style="0" customWidth="1"/>
    <col min="5" max="5" width="11.8515625" style="0" customWidth="1"/>
    <col min="6" max="6" width="7.28125" style="0" customWidth="1"/>
    <col min="7" max="7" width="6.421875" style="16" customWidth="1"/>
    <col min="8" max="8" width="15.7109375" style="0" customWidth="1"/>
    <col min="9" max="9" width="6.57421875" style="0" customWidth="1"/>
    <col min="10" max="10" width="7.00390625" style="0" customWidth="1"/>
    <col min="11" max="11" width="16.28125" style="0" customWidth="1"/>
    <col min="12" max="13" width="15.28125" style="0" customWidth="1"/>
    <col min="15" max="16" width="15.28125" style="0" bestFit="1" customWidth="1"/>
    <col min="17" max="17" width="15.00390625" style="0" customWidth="1"/>
    <col min="18" max="18" width="13.28125" style="0" bestFit="1" customWidth="1"/>
  </cols>
  <sheetData>
    <row r="1" ht="15.75">
      <c r="B1" s="1" t="s">
        <v>57</v>
      </c>
    </row>
    <row r="2" spans="2:11" ht="15.75">
      <c r="B2" s="17" t="s">
        <v>58</v>
      </c>
      <c r="K2" s="18"/>
    </row>
    <row r="3" ht="15.75">
      <c r="B3" s="1" t="s">
        <v>59</v>
      </c>
    </row>
    <row r="4" ht="15.75">
      <c r="B4" s="1" t="s">
        <v>119</v>
      </c>
    </row>
    <row r="5" ht="15.75">
      <c r="B5" s="1"/>
    </row>
    <row r="6" ht="15.75">
      <c r="B6" s="1"/>
    </row>
    <row r="7" spans="2:11" ht="20.25">
      <c r="B7" s="65" t="s">
        <v>120</v>
      </c>
      <c r="C7" s="65"/>
      <c r="D7" s="65"/>
      <c r="E7" s="65"/>
      <c r="F7" s="65"/>
      <c r="G7" s="65"/>
      <c r="H7" s="65"/>
      <c r="I7" s="65"/>
      <c r="J7" s="65"/>
      <c r="K7" s="65"/>
    </row>
    <row r="9" spans="2:13" ht="47.25">
      <c r="B9" s="19" t="s">
        <v>60</v>
      </c>
      <c r="C9" s="19" t="s">
        <v>61</v>
      </c>
      <c r="D9" s="19" t="s">
        <v>62</v>
      </c>
      <c r="E9" s="19" t="s">
        <v>63</v>
      </c>
      <c r="F9" s="19" t="s">
        <v>64</v>
      </c>
      <c r="G9" s="19" t="s">
        <v>65</v>
      </c>
      <c r="H9" s="19" t="s">
        <v>66</v>
      </c>
      <c r="I9" s="19" t="s">
        <v>56</v>
      </c>
      <c r="J9" s="19" t="s">
        <v>67</v>
      </c>
      <c r="K9" s="19" t="s">
        <v>68</v>
      </c>
      <c r="L9" s="19" t="s">
        <v>69</v>
      </c>
      <c r="M9" s="19" t="s">
        <v>121</v>
      </c>
    </row>
    <row r="10" spans="2:13" ht="15.75">
      <c r="B10" s="19">
        <v>1</v>
      </c>
      <c r="C10" s="20">
        <v>43101</v>
      </c>
      <c r="D10" s="19">
        <v>130</v>
      </c>
      <c r="E10" s="20">
        <v>43096</v>
      </c>
      <c r="F10" s="21" t="s">
        <v>70</v>
      </c>
      <c r="G10" s="19">
        <v>628</v>
      </c>
      <c r="H10" s="19" t="s">
        <v>154</v>
      </c>
      <c r="I10" s="19">
        <v>121</v>
      </c>
      <c r="J10" s="19">
        <v>211</v>
      </c>
      <c r="K10" s="22">
        <v>926470</v>
      </c>
      <c r="L10" s="23">
        <v>927000</v>
      </c>
      <c r="M10" s="23">
        <v>927000</v>
      </c>
    </row>
    <row r="11" spans="2:13" ht="15.75">
      <c r="B11" s="19">
        <v>1</v>
      </c>
      <c r="C11" s="20">
        <v>43101</v>
      </c>
      <c r="D11" s="19">
        <v>130</v>
      </c>
      <c r="E11" s="20">
        <v>43096</v>
      </c>
      <c r="F11" s="21" t="s">
        <v>70</v>
      </c>
      <c r="G11" s="19">
        <v>628</v>
      </c>
      <c r="H11" s="19" t="s">
        <v>154</v>
      </c>
      <c r="I11" s="19">
        <v>129</v>
      </c>
      <c r="J11" s="19">
        <v>213</v>
      </c>
      <c r="K11" s="22">
        <v>279800</v>
      </c>
      <c r="L11" s="23">
        <v>280000</v>
      </c>
      <c r="M11" s="23">
        <v>280000</v>
      </c>
    </row>
    <row r="12" spans="2:13" ht="15.75">
      <c r="B12" s="19"/>
      <c r="C12" s="24"/>
      <c r="D12" s="19"/>
      <c r="E12" s="24"/>
      <c r="F12" s="21" t="s">
        <v>70</v>
      </c>
      <c r="G12" s="19"/>
      <c r="H12" s="19"/>
      <c r="I12" s="19"/>
      <c r="J12" s="19"/>
      <c r="K12" s="25">
        <f>K10+K11</f>
        <v>1206270</v>
      </c>
      <c r="L12" s="26">
        <f>L10+L11</f>
        <v>1207000</v>
      </c>
      <c r="M12" s="26">
        <f>M10+M11</f>
        <v>1207000</v>
      </c>
    </row>
    <row r="13" spans="2:13" ht="15.75">
      <c r="B13" s="19">
        <v>1</v>
      </c>
      <c r="C13" s="20">
        <v>43101</v>
      </c>
      <c r="D13" s="19">
        <v>130</v>
      </c>
      <c r="E13" s="20">
        <v>43096</v>
      </c>
      <c r="F13" s="21" t="s">
        <v>71</v>
      </c>
      <c r="G13" s="19">
        <v>628</v>
      </c>
      <c r="H13" s="19" t="s">
        <v>72</v>
      </c>
      <c r="I13" s="19">
        <v>121</v>
      </c>
      <c r="J13" s="19">
        <v>211</v>
      </c>
      <c r="K13" s="22">
        <v>4023400</v>
      </c>
      <c r="L13" s="23">
        <v>4025000</v>
      </c>
      <c r="M13" s="23">
        <v>4025000</v>
      </c>
    </row>
    <row r="14" spans="2:13" ht="15.75">
      <c r="B14" s="19">
        <v>1</v>
      </c>
      <c r="C14" s="20">
        <v>43101</v>
      </c>
      <c r="D14" s="19">
        <v>130</v>
      </c>
      <c r="E14" s="20">
        <v>43096</v>
      </c>
      <c r="F14" s="21" t="s">
        <v>71</v>
      </c>
      <c r="G14" s="19">
        <v>628</v>
      </c>
      <c r="H14" s="19" t="s">
        <v>72</v>
      </c>
      <c r="I14" s="19">
        <v>129</v>
      </c>
      <c r="J14" s="19">
        <v>213</v>
      </c>
      <c r="K14" s="22">
        <v>1215100</v>
      </c>
      <c r="L14" s="23">
        <v>1215500</v>
      </c>
      <c r="M14" s="27">
        <v>1215500</v>
      </c>
    </row>
    <row r="15" spans="2:18" ht="15.75">
      <c r="B15" s="19">
        <v>1</v>
      </c>
      <c r="C15" s="20">
        <v>43101</v>
      </c>
      <c r="D15" s="19">
        <v>130</v>
      </c>
      <c r="E15" s="20">
        <v>43096</v>
      </c>
      <c r="F15" s="21" t="s">
        <v>71</v>
      </c>
      <c r="G15" s="19">
        <v>628</v>
      </c>
      <c r="H15" s="19" t="s">
        <v>72</v>
      </c>
      <c r="I15" s="19">
        <v>242</v>
      </c>
      <c r="J15" s="19">
        <v>221</v>
      </c>
      <c r="K15" s="22">
        <v>260000</v>
      </c>
      <c r="L15" s="23">
        <v>260000</v>
      </c>
      <c r="M15" s="23">
        <v>260000</v>
      </c>
      <c r="O15">
        <v>242</v>
      </c>
      <c r="P15" s="50">
        <f>K15+K16+K18</f>
        <v>690000</v>
      </c>
      <c r="Q15" s="50">
        <f>L15+L16+L17+L18</f>
        <v>975460</v>
      </c>
      <c r="R15" s="50">
        <f>M15+M16+M17+M18</f>
        <v>975460</v>
      </c>
    </row>
    <row r="16" spans="2:13" ht="15.75">
      <c r="B16" s="19">
        <v>1</v>
      </c>
      <c r="C16" s="20">
        <v>43101</v>
      </c>
      <c r="D16" s="19">
        <v>130</v>
      </c>
      <c r="E16" s="20">
        <v>43096</v>
      </c>
      <c r="F16" s="21" t="s">
        <v>71</v>
      </c>
      <c r="G16" s="19">
        <v>628</v>
      </c>
      <c r="H16" s="19" t="s">
        <v>72</v>
      </c>
      <c r="I16" s="19">
        <v>242</v>
      </c>
      <c r="J16" s="19">
        <v>226</v>
      </c>
      <c r="K16" s="22">
        <v>400000</v>
      </c>
      <c r="L16" s="23">
        <v>565960</v>
      </c>
      <c r="M16" s="23">
        <v>565960</v>
      </c>
    </row>
    <row r="17" spans="2:13" ht="15.75">
      <c r="B17" s="19">
        <v>1</v>
      </c>
      <c r="C17" s="20">
        <v>43101</v>
      </c>
      <c r="D17" s="19">
        <v>130</v>
      </c>
      <c r="E17" s="20">
        <v>43096</v>
      </c>
      <c r="F17" s="21" t="s">
        <v>71</v>
      </c>
      <c r="G17" s="19">
        <v>628</v>
      </c>
      <c r="H17" s="19" t="s">
        <v>72</v>
      </c>
      <c r="I17" s="19">
        <v>242</v>
      </c>
      <c r="J17" s="19">
        <v>310</v>
      </c>
      <c r="K17" s="22">
        <v>95000</v>
      </c>
      <c r="L17" s="23">
        <v>105000</v>
      </c>
      <c r="M17" s="23">
        <v>105000</v>
      </c>
    </row>
    <row r="18" spans="2:13" ht="15.75">
      <c r="B18" s="19">
        <v>1</v>
      </c>
      <c r="C18" s="20">
        <v>43101</v>
      </c>
      <c r="D18" s="19">
        <v>130</v>
      </c>
      <c r="E18" s="20">
        <v>43096</v>
      </c>
      <c r="F18" s="21" t="s">
        <v>71</v>
      </c>
      <c r="G18" s="19">
        <v>628</v>
      </c>
      <c r="H18" s="19" t="s">
        <v>72</v>
      </c>
      <c r="I18" s="19">
        <v>242</v>
      </c>
      <c r="J18" s="19">
        <v>340</v>
      </c>
      <c r="K18" s="22">
        <v>30000</v>
      </c>
      <c r="L18" s="23">
        <v>44500</v>
      </c>
      <c r="M18" s="23">
        <v>44500</v>
      </c>
    </row>
    <row r="19" spans="2:17" ht="15.75">
      <c r="B19" s="19">
        <v>1</v>
      </c>
      <c r="C19" s="20">
        <v>43101</v>
      </c>
      <c r="D19" s="19">
        <v>130</v>
      </c>
      <c r="E19" s="20">
        <v>43096</v>
      </c>
      <c r="F19" s="21" t="s">
        <v>71</v>
      </c>
      <c r="G19" s="19">
        <v>628</v>
      </c>
      <c r="H19" s="19" t="s">
        <v>72</v>
      </c>
      <c r="I19" s="19">
        <v>244</v>
      </c>
      <c r="J19" s="19">
        <v>223</v>
      </c>
      <c r="K19" s="22">
        <v>452100</v>
      </c>
      <c r="L19" s="23">
        <v>452100</v>
      </c>
      <c r="M19" s="23">
        <v>452100</v>
      </c>
      <c r="O19" s="50">
        <f>K19+K69</f>
        <v>3452100</v>
      </c>
      <c r="P19" s="50">
        <f>L19+L69</f>
        <v>3452100</v>
      </c>
      <c r="Q19" s="50">
        <f>M19+M69</f>
        <v>3452100</v>
      </c>
    </row>
    <row r="20" spans="2:18" ht="15.75">
      <c r="B20" s="19">
        <v>1</v>
      </c>
      <c r="C20" s="20">
        <v>43101</v>
      </c>
      <c r="D20" s="19">
        <v>130</v>
      </c>
      <c r="E20" s="20">
        <v>43096</v>
      </c>
      <c r="F20" s="21" t="s">
        <v>71</v>
      </c>
      <c r="G20" s="19">
        <v>628</v>
      </c>
      <c r="H20" s="19" t="s">
        <v>72</v>
      </c>
      <c r="I20" s="19">
        <v>244</v>
      </c>
      <c r="J20" s="19">
        <v>225</v>
      </c>
      <c r="K20" s="22">
        <v>388000</v>
      </c>
      <c r="L20" s="23">
        <v>389000</v>
      </c>
      <c r="M20" s="23">
        <v>389000</v>
      </c>
      <c r="O20">
        <v>244</v>
      </c>
      <c r="P20" s="50">
        <f>K19+K20+K21+K22+K23</f>
        <v>1420100</v>
      </c>
      <c r="Q20" s="50">
        <f>L19+L20+L21+L22+L23</f>
        <v>1820500</v>
      </c>
      <c r="R20" s="50">
        <f>M19+M20+M21+M22+M23</f>
        <v>1820500</v>
      </c>
    </row>
    <row r="21" spans="2:13" ht="15.75">
      <c r="B21" s="19">
        <v>1</v>
      </c>
      <c r="C21" s="20">
        <v>43101</v>
      </c>
      <c r="D21" s="19">
        <v>130</v>
      </c>
      <c r="E21" s="20">
        <v>43096</v>
      </c>
      <c r="F21" s="21" t="s">
        <v>71</v>
      </c>
      <c r="G21" s="19">
        <v>628</v>
      </c>
      <c r="H21" s="19" t="s">
        <v>72</v>
      </c>
      <c r="I21" s="19">
        <v>244</v>
      </c>
      <c r="J21" s="19">
        <v>226</v>
      </c>
      <c r="K21" s="22">
        <v>400000</v>
      </c>
      <c r="L21" s="23">
        <v>494400</v>
      </c>
      <c r="M21" s="23">
        <v>494400</v>
      </c>
    </row>
    <row r="22" spans="2:13" ht="15.75">
      <c r="B22" s="19">
        <v>1</v>
      </c>
      <c r="C22" s="20">
        <v>43101</v>
      </c>
      <c r="D22" s="19">
        <v>130</v>
      </c>
      <c r="E22" s="20">
        <v>43096</v>
      </c>
      <c r="F22" s="21" t="s">
        <v>71</v>
      </c>
      <c r="G22" s="19">
        <v>628</v>
      </c>
      <c r="H22" s="19" t="s">
        <v>72</v>
      </c>
      <c r="I22" s="19">
        <v>244</v>
      </c>
      <c r="J22" s="19">
        <v>310</v>
      </c>
      <c r="K22" s="22">
        <v>100000</v>
      </c>
      <c r="L22" s="23">
        <v>380000</v>
      </c>
      <c r="M22" s="23">
        <v>380000</v>
      </c>
    </row>
    <row r="23" spans="2:13" ht="15.75">
      <c r="B23" s="19">
        <v>1</v>
      </c>
      <c r="C23" s="20">
        <v>43101</v>
      </c>
      <c r="D23" s="19">
        <v>130</v>
      </c>
      <c r="E23" s="20">
        <v>43096</v>
      </c>
      <c r="F23" s="21" t="s">
        <v>71</v>
      </c>
      <c r="G23" s="19">
        <v>628</v>
      </c>
      <c r="H23" s="19" t="s">
        <v>72</v>
      </c>
      <c r="I23" s="19">
        <v>244</v>
      </c>
      <c r="J23" s="19">
        <v>340</v>
      </c>
      <c r="K23" s="22">
        <v>80000</v>
      </c>
      <c r="L23" s="23">
        <v>105000</v>
      </c>
      <c r="M23" s="23">
        <v>105000</v>
      </c>
    </row>
    <row r="24" spans="2:15" ht="15.75">
      <c r="B24" s="19">
        <v>1</v>
      </c>
      <c r="C24" s="20">
        <v>43101</v>
      </c>
      <c r="D24" s="19">
        <v>130</v>
      </c>
      <c r="E24" s="20">
        <v>43096</v>
      </c>
      <c r="F24" s="21" t="s">
        <v>71</v>
      </c>
      <c r="G24" s="19">
        <v>628</v>
      </c>
      <c r="H24" s="19" t="s">
        <v>72</v>
      </c>
      <c r="I24" s="19">
        <v>852</v>
      </c>
      <c r="J24" s="19">
        <v>291</v>
      </c>
      <c r="K24" s="22">
        <v>20000</v>
      </c>
      <c r="L24" s="23">
        <v>20000</v>
      </c>
      <c r="M24" s="23">
        <v>20000</v>
      </c>
      <c r="O24" s="50">
        <f>K11+K14+K15+K16+K17+K18+K19+K20+K21+K22+K23+K24+K26</f>
        <v>3727100</v>
      </c>
    </row>
    <row r="25" spans="2:15" ht="15.75">
      <c r="B25" s="19">
        <v>1</v>
      </c>
      <c r="C25" s="20">
        <v>43101</v>
      </c>
      <c r="D25" s="19">
        <v>130</v>
      </c>
      <c r="E25" s="20">
        <v>43096</v>
      </c>
      <c r="F25" s="21" t="s">
        <v>71</v>
      </c>
      <c r="G25" s="19">
        <v>628</v>
      </c>
      <c r="H25" s="19" t="s">
        <v>160</v>
      </c>
      <c r="I25" s="19">
        <v>853</v>
      </c>
      <c r="J25" s="19">
        <v>291</v>
      </c>
      <c r="K25" s="22">
        <v>2900</v>
      </c>
      <c r="L25" s="23">
        <v>2900</v>
      </c>
      <c r="M25" s="23">
        <v>2900</v>
      </c>
      <c r="O25" s="50"/>
    </row>
    <row r="26" spans="2:13" ht="15.75">
      <c r="B26" s="19">
        <v>1</v>
      </c>
      <c r="C26" s="20">
        <v>43101</v>
      </c>
      <c r="D26" s="19">
        <v>130</v>
      </c>
      <c r="E26" s="20">
        <v>43096</v>
      </c>
      <c r="F26" s="21" t="s">
        <v>71</v>
      </c>
      <c r="G26" s="19">
        <v>628</v>
      </c>
      <c r="H26" s="19" t="s">
        <v>72</v>
      </c>
      <c r="I26" s="19">
        <v>853</v>
      </c>
      <c r="J26" s="19">
        <v>296</v>
      </c>
      <c r="K26" s="22">
        <v>7100</v>
      </c>
      <c r="L26" s="23">
        <v>7100</v>
      </c>
      <c r="M26" s="23">
        <v>7100</v>
      </c>
    </row>
    <row r="27" spans="2:13" ht="15.75">
      <c r="B27" s="19"/>
      <c r="C27" s="24"/>
      <c r="D27" s="19"/>
      <c r="E27" s="24"/>
      <c r="F27" s="21" t="s">
        <v>71</v>
      </c>
      <c r="G27" s="19"/>
      <c r="H27" s="19"/>
      <c r="I27" s="19"/>
      <c r="J27" s="19"/>
      <c r="K27" s="26">
        <f>SUM(K13:K26)</f>
        <v>7473600</v>
      </c>
      <c r="L27" s="26">
        <f>SUM(L13:L26)</f>
        <v>8066460</v>
      </c>
      <c r="M27" s="26">
        <f>SUM(M13:M26)</f>
        <v>8066460</v>
      </c>
    </row>
    <row r="28" spans="2:13" ht="15.75">
      <c r="B28" s="19">
        <v>1</v>
      </c>
      <c r="C28" s="20">
        <v>43101</v>
      </c>
      <c r="D28" s="19">
        <v>130</v>
      </c>
      <c r="E28" s="20">
        <v>43096</v>
      </c>
      <c r="F28" s="21" t="s">
        <v>73</v>
      </c>
      <c r="G28" s="19">
        <v>628</v>
      </c>
      <c r="H28" s="19" t="s">
        <v>74</v>
      </c>
      <c r="I28" s="19">
        <v>870</v>
      </c>
      <c r="J28" s="19">
        <v>296</v>
      </c>
      <c r="K28" s="28">
        <v>400000</v>
      </c>
      <c r="L28" s="23">
        <v>800000</v>
      </c>
      <c r="M28" s="23">
        <v>600000</v>
      </c>
    </row>
    <row r="29" spans="2:13" ht="15.75">
      <c r="B29" s="19"/>
      <c r="C29" s="20"/>
      <c r="D29" s="19"/>
      <c r="E29" s="24"/>
      <c r="F29" s="21" t="s">
        <v>73</v>
      </c>
      <c r="G29" s="19"/>
      <c r="H29" s="19"/>
      <c r="I29" s="19"/>
      <c r="J29" s="19"/>
      <c r="K29" s="25">
        <f>K28</f>
        <v>400000</v>
      </c>
      <c r="L29" s="25">
        <f>L28</f>
        <v>800000</v>
      </c>
      <c r="M29" s="25">
        <f>M28</f>
        <v>600000</v>
      </c>
    </row>
    <row r="30" spans="2:13" ht="15.75">
      <c r="B30" s="19">
        <v>1</v>
      </c>
      <c r="C30" s="20">
        <v>43101</v>
      </c>
      <c r="D30" s="19">
        <v>130</v>
      </c>
      <c r="E30" s="20">
        <v>43096</v>
      </c>
      <c r="F30" s="21" t="s">
        <v>75</v>
      </c>
      <c r="G30" s="19">
        <v>628</v>
      </c>
      <c r="H30" s="19" t="s">
        <v>76</v>
      </c>
      <c r="I30" s="19">
        <v>540</v>
      </c>
      <c r="J30" s="19">
        <v>251</v>
      </c>
      <c r="K30" s="22">
        <v>52000</v>
      </c>
      <c r="L30" s="22">
        <v>52000</v>
      </c>
      <c r="M30" s="22">
        <v>52000</v>
      </c>
    </row>
    <row r="31" spans="2:13" ht="15.75">
      <c r="B31" s="19">
        <v>1</v>
      </c>
      <c r="C31" s="20">
        <v>43101</v>
      </c>
      <c r="D31" s="19">
        <v>130</v>
      </c>
      <c r="E31" s="20">
        <v>43096</v>
      </c>
      <c r="F31" s="21" t="s">
        <v>75</v>
      </c>
      <c r="G31" s="19">
        <v>628</v>
      </c>
      <c r="H31" s="19" t="s">
        <v>77</v>
      </c>
      <c r="I31" s="19">
        <v>540</v>
      </c>
      <c r="J31" s="19">
        <v>251</v>
      </c>
      <c r="K31" s="22">
        <v>260000</v>
      </c>
      <c r="L31" s="22">
        <v>260000</v>
      </c>
      <c r="M31" s="22">
        <v>260000</v>
      </c>
    </row>
    <row r="32" spans="2:13" ht="15.75">
      <c r="B32" s="19">
        <v>1</v>
      </c>
      <c r="C32" s="20">
        <v>43101</v>
      </c>
      <c r="D32" s="19">
        <v>130</v>
      </c>
      <c r="E32" s="20">
        <v>43096</v>
      </c>
      <c r="F32" s="21" t="s">
        <v>75</v>
      </c>
      <c r="G32" s="19">
        <v>628</v>
      </c>
      <c r="H32" s="19" t="s">
        <v>155</v>
      </c>
      <c r="I32" s="19">
        <v>540</v>
      </c>
      <c r="J32" s="19">
        <v>251</v>
      </c>
      <c r="K32" s="22">
        <v>180000</v>
      </c>
      <c r="L32" s="22">
        <v>180000</v>
      </c>
      <c r="M32" s="22">
        <v>180000</v>
      </c>
    </row>
    <row r="33" spans="2:13" ht="15.75">
      <c r="B33" s="19">
        <v>1</v>
      </c>
      <c r="C33" s="20">
        <v>43101</v>
      </c>
      <c r="D33" s="19">
        <v>130</v>
      </c>
      <c r="E33" s="20">
        <v>43096</v>
      </c>
      <c r="F33" s="21" t="s">
        <v>75</v>
      </c>
      <c r="G33" s="19">
        <v>628</v>
      </c>
      <c r="H33" s="19" t="s">
        <v>78</v>
      </c>
      <c r="I33" s="19">
        <v>244</v>
      </c>
      <c r="J33" s="19">
        <v>226</v>
      </c>
      <c r="K33" s="22">
        <v>10000</v>
      </c>
      <c r="L33" s="22">
        <v>10000</v>
      </c>
      <c r="M33" s="22">
        <v>10000</v>
      </c>
    </row>
    <row r="34" spans="2:13" ht="15.75">
      <c r="B34" s="19"/>
      <c r="C34" s="20"/>
      <c r="D34" s="19"/>
      <c r="E34" s="24"/>
      <c r="F34" s="21" t="s">
        <v>75</v>
      </c>
      <c r="G34" s="19"/>
      <c r="H34" s="19"/>
      <c r="I34" s="19"/>
      <c r="J34" s="19"/>
      <c r="K34" s="25">
        <f>K31+K33+K30+K32</f>
        <v>502000</v>
      </c>
      <c r="L34" s="25">
        <f>L31+L33+L30+L32</f>
        <v>502000</v>
      </c>
      <c r="M34" s="25">
        <f>M31+M33+M30+M32</f>
        <v>502000</v>
      </c>
    </row>
    <row r="35" spans="2:13" ht="15.75">
      <c r="B35" s="19">
        <v>1</v>
      </c>
      <c r="C35" s="20">
        <v>43101</v>
      </c>
      <c r="D35" s="19">
        <v>130</v>
      </c>
      <c r="E35" s="20">
        <v>43096</v>
      </c>
      <c r="F35" s="21" t="s">
        <v>79</v>
      </c>
      <c r="G35" s="19">
        <v>628</v>
      </c>
      <c r="H35" s="19" t="s">
        <v>80</v>
      </c>
      <c r="I35" s="19">
        <v>244</v>
      </c>
      <c r="J35" s="19">
        <v>225</v>
      </c>
      <c r="K35" s="22">
        <v>50000</v>
      </c>
      <c r="L35" s="22">
        <v>50000</v>
      </c>
      <c r="M35" s="22">
        <v>50000</v>
      </c>
    </row>
    <row r="36" spans="2:13" ht="15.75">
      <c r="B36" s="19">
        <v>1</v>
      </c>
      <c r="C36" s="20">
        <v>43101</v>
      </c>
      <c r="D36" s="19">
        <v>130</v>
      </c>
      <c r="E36" s="20">
        <v>43096</v>
      </c>
      <c r="F36" s="21" t="s">
        <v>79</v>
      </c>
      <c r="G36" s="19">
        <v>628</v>
      </c>
      <c r="H36" s="19" t="s">
        <v>80</v>
      </c>
      <c r="I36" s="19">
        <v>244</v>
      </c>
      <c r="J36" s="19">
        <v>226</v>
      </c>
      <c r="K36" s="22">
        <v>100000</v>
      </c>
      <c r="L36" s="22">
        <v>100000</v>
      </c>
      <c r="M36" s="22">
        <v>100000</v>
      </c>
    </row>
    <row r="37" spans="2:13" ht="15.75">
      <c r="B37" s="19">
        <v>1</v>
      </c>
      <c r="C37" s="20">
        <v>43101</v>
      </c>
      <c r="D37" s="19">
        <v>130</v>
      </c>
      <c r="E37" s="20">
        <v>43096</v>
      </c>
      <c r="F37" s="21" t="s">
        <v>79</v>
      </c>
      <c r="G37" s="19">
        <v>628</v>
      </c>
      <c r="H37" s="19" t="s">
        <v>80</v>
      </c>
      <c r="I37" s="19">
        <v>244</v>
      </c>
      <c r="J37" s="19">
        <v>340</v>
      </c>
      <c r="K37" s="22">
        <v>50000</v>
      </c>
      <c r="L37" s="22">
        <v>50000</v>
      </c>
      <c r="M37" s="22">
        <v>50000</v>
      </c>
    </row>
    <row r="38" spans="2:13" ht="15.75">
      <c r="B38" s="19"/>
      <c r="C38" s="20"/>
      <c r="D38" s="19"/>
      <c r="E38" s="24"/>
      <c r="F38" s="21" t="s">
        <v>79</v>
      </c>
      <c r="G38" s="19"/>
      <c r="H38" s="19"/>
      <c r="I38" s="19"/>
      <c r="J38" s="19"/>
      <c r="K38" s="25">
        <f>K35+K36+K37</f>
        <v>200000</v>
      </c>
      <c r="L38" s="25">
        <f>L35+L36+L37</f>
        <v>200000</v>
      </c>
      <c r="M38" s="25">
        <f>M35+M36+M37</f>
        <v>200000</v>
      </c>
    </row>
    <row r="39" spans="2:13" ht="15.75">
      <c r="B39" s="19">
        <v>1</v>
      </c>
      <c r="C39" s="20">
        <v>43101</v>
      </c>
      <c r="D39" s="19">
        <v>130</v>
      </c>
      <c r="E39" s="20">
        <v>43096</v>
      </c>
      <c r="F39" s="21" t="s">
        <v>81</v>
      </c>
      <c r="G39" s="19">
        <v>628</v>
      </c>
      <c r="H39" s="19" t="s">
        <v>82</v>
      </c>
      <c r="I39" s="19">
        <v>244</v>
      </c>
      <c r="J39" s="19">
        <v>226</v>
      </c>
      <c r="K39" s="22">
        <v>340000</v>
      </c>
      <c r="L39" s="22">
        <v>340000</v>
      </c>
      <c r="M39" s="22">
        <v>340000</v>
      </c>
    </row>
    <row r="40" spans="2:13" ht="15.75">
      <c r="B40" s="19"/>
      <c r="C40" s="20"/>
      <c r="D40" s="19"/>
      <c r="E40" s="24"/>
      <c r="F40" s="21" t="s">
        <v>81</v>
      </c>
      <c r="G40" s="19"/>
      <c r="H40" s="19"/>
      <c r="I40" s="19"/>
      <c r="J40" s="19"/>
      <c r="K40" s="25">
        <f>K39</f>
        <v>340000</v>
      </c>
      <c r="L40" s="25">
        <f>L39</f>
        <v>340000</v>
      </c>
      <c r="M40" s="25">
        <f>M39</f>
        <v>340000</v>
      </c>
    </row>
    <row r="41" spans="2:15" ht="15.75">
      <c r="B41" s="19">
        <v>1</v>
      </c>
      <c r="C41" s="20">
        <v>43101</v>
      </c>
      <c r="D41" s="19">
        <v>130</v>
      </c>
      <c r="E41" s="20">
        <v>43096</v>
      </c>
      <c r="F41" s="21" t="s">
        <v>83</v>
      </c>
      <c r="G41" s="19">
        <v>628</v>
      </c>
      <c r="H41" s="19" t="s">
        <v>84</v>
      </c>
      <c r="I41" s="19">
        <v>244</v>
      </c>
      <c r="J41" s="19">
        <v>310</v>
      </c>
      <c r="K41" s="22">
        <v>2000000</v>
      </c>
      <c r="L41" s="25"/>
      <c r="M41" s="25"/>
      <c r="O41" t="s">
        <v>122</v>
      </c>
    </row>
    <row r="42" spans="2:13" ht="15.75">
      <c r="B42" s="19">
        <v>1</v>
      </c>
      <c r="C42" s="20">
        <v>43101</v>
      </c>
      <c r="D42" s="19">
        <v>130</v>
      </c>
      <c r="E42" s="20">
        <v>43096</v>
      </c>
      <c r="F42" s="21" t="s">
        <v>83</v>
      </c>
      <c r="G42" s="19">
        <v>628</v>
      </c>
      <c r="H42" s="19" t="s">
        <v>84</v>
      </c>
      <c r="I42" s="19">
        <v>244</v>
      </c>
      <c r="J42" s="19">
        <v>225</v>
      </c>
      <c r="K42" s="22">
        <v>0</v>
      </c>
      <c r="L42" s="23">
        <v>1081150</v>
      </c>
      <c r="M42" s="23">
        <v>645050</v>
      </c>
    </row>
    <row r="43" spans="2:13" ht="15.75">
      <c r="B43" s="19">
        <v>1</v>
      </c>
      <c r="C43" s="20">
        <v>43101</v>
      </c>
      <c r="D43" s="19">
        <v>130</v>
      </c>
      <c r="E43" s="20">
        <v>43096</v>
      </c>
      <c r="F43" s="21" t="s">
        <v>83</v>
      </c>
      <c r="G43" s="19">
        <v>628</v>
      </c>
      <c r="H43" s="19" t="s">
        <v>84</v>
      </c>
      <c r="I43" s="19">
        <v>244</v>
      </c>
      <c r="J43" s="19">
        <v>226</v>
      </c>
      <c r="K43" s="22">
        <v>818750</v>
      </c>
      <c r="L43" s="23">
        <v>1000000</v>
      </c>
      <c r="M43" s="23">
        <v>1172000</v>
      </c>
    </row>
    <row r="44" spans="2:13" ht="15.75">
      <c r="B44" s="19">
        <v>1</v>
      </c>
      <c r="C44" s="20">
        <v>43101</v>
      </c>
      <c r="D44" s="19">
        <v>130</v>
      </c>
      <c r="E44" s="20">
        <v>43096</v>
      </c>
      <c r="F44" s="21" t="s">
        <v>83</v>
      </c>
      <c r="G44" s="19">
        <v>628</v>
      </c>
      <c r="H44" s="19" t="s">
        <v>85</v>
      </c>
      <c r="I44" s="19">
        <v>244</v>
      </c>
      <c r="J44" s="19">
        <v>225</v>
      </c>
      <c r="K44" s="22">
        <v>5336500</v>
      </c>
      <c r="L44" s="23">
        <v>5370500</v>
      </c>
      <c r="M44" s="23">
        <v>6370500</v>
      </c>
    </row>
    <row r="45" spans="2:13" ht="15.75">
      <c r="B45" s="19">
        <v>1</v>
      </c>
      <c r="C45" s="20">
        <v>43101</v>
      </c>
      <c r="D45" s="19">
        <v>130</v>
      </c>
      <c r="E45" s="20">
        <v>43096</v>
      </c>
      <c r="F45" s="21" t="s">
        <v>83</v>
      </c>
      <c r="G45" s="19">
        <v>628</v>
      </c>
      <c r="H45" s="19" t="s">
        <v>85</v>
      </c>
      <c r="I45" s="19">
        <v>244</v>
      </c>
      <c r="J45" s="19">
        <v>225</v>
      </c>
      <c r="K45" s="22">
        <v>533650</v>
      </c>
      <c r="L45" s="23">
        <v>537050</v>
      </c>
      <c r="M45" s="23">
        <v>637050</v>
      </c>
    </row>
    <row r="46" spans="2:13" ht="15.75">
      <c r="B46" s="19">
        <v>1</v>
      </c>
      <c r="C46" s="20">
        <v>43101</v>
      </c>
      <c r="D46" s="19">
        <v>130</v>
      </c>
      <c r="E46" s="20">
        <v>43096</v>
      </c>
      <c r="F46" s="21" t="s">
        <v>83</v>
      </c>
      <c r="G46" s="19">
        <v>628</v>
      </c>
      <c r="H46" s="19" t="s">
        <v>84</v>
      </c>
      <c r="I46" s="19">
        <v>852</v>
      </c>
      <c r="J46" s="19">
        <v>291</v>
      </c>
      <c r="K46" s="22">
        <v>29040</v>
      </c>
      <c r="L46" s="23">
        <v>30000</v>
      </c>
      <c r="M46" s="23">
        <v>300000</v>
      </c>
    </row>
    <row r="47" spans="2:13" ht="15.75">
      <c r="B47" s="19"/>
      <c r="C47" s="24"/>
      <c r="D47" s="19"/>
      <c r="E47" s="24"/>
      <c r="F47" s="21" t="s">
        <v>83</v>
      </c>
      <c r="G47" s="19"/>
      <c r="H47" s="19"/>
      <c r="I47" s="19"/>
      <c r="J47" s="19"/>
      <c r="K47" s="25">
        <f>K41+K42+K43+K44+K45+K46</f>
        <v>8717940</v>
      </c>
      <c r="L47" s="25">
        <f>L41+L42+L43+L44+L45+L46</f>
        <v>8018700</v>
      </c>
      <c r="M47" s="25">
        <f>M41+M42+M43+M44+M45+M46</f>
        <v>9124600</v>
      </c>
    </row>
    <row r="48" spans="2:13" ht="15.75">
      <c r="B48" s="19">
        <v>1</v>
      </c>
      <c r="C48" s="20">
        <v>43101</v>
      </c>
      <c r="D48" s="19">
        <v>130</v>
      </c>
      <c r="E48" s="20">
        <v>43096</v>
      </c>
      <c r="F48" s="21" t="s">
        <v>86</v>
      </c>
      <c r="G48" s="19">
        <v>628</v>
      </c>
      <c r="H48" s="29" t="s">
        <v>87</v>
      </c>
      <c r="I48" s="19">
        <v>244</v>
      </c>
      <c r="J48" s="19">
        <v>226</v>
      </c>
      <c r="K48" s="22">
        <v>100000</v>
      </c>
      <c r="L48" s="23">
        <v>400000</v>
      </c>
      <c r="M48" s="23">
        <v>400000</v>
      </c>
    </row>
    <row r="49" spans="2:13" ht="15.75">
      <c r="B49" s="19">
        <v>1</v>
      </c>
      <c r="C49" s="20">
        <v>43101</v>
      </c>
      <c r="D49" s="19">
        <v>130</v>
      </c>
      <c r="E49" s="20">
        <v>43096</v>
      </c>
      <c r="F49" s="21" t="s">
        <v>86</v>
      </c>
      <c r="G49" s="19">
        <v>628</v>
      </c>
      <c r="H49" s="19" t="s">
        <v>88</v>
      </c>
      <c r="I49" s="19">
        <v>540</v>
      </c>
      <c r="J49" s="19">
        <v>251</v>
      </c>
      <c r="K49" s="22">
        <v>111000</v>
      </c>
      <c r="L49" s="23">
        <v>111000</v>
      </c>
      <c r="M49" s="23">
        <v>111000</v>
      </c>
    </row>
    <row r="50" spans="2:13" ht="15.75">
      <c r="B50" s="19">
        <v>1</v>
      </c>
      <c r="C50" s="20">
        <v>43101</v>
      </c>
      <c r="D50" s="19">
        <v>130</v>
      </c>
      <c r="E50" s="20">
        <v>43096</v>
      </c>
      <c r="F50" s="21" t="s">
        <v>86</v>
      </c>
      <c r="G50" s="19">
        <v>628</v>
      </c>
      <c r="H50" s="19" t="s">
        <v>89</v>
      </c>
      <c r="I50" s="19">
        <v>540</v>
      </c>
      <c r="J50" s="19">
        <v>251</v>
      </c>
      <c r="K50" s="22">
        <v>277000</v>
      </c>
      <c r="L50" s="23">
        <v>277000</v>
      </c>
      <c r="M50" s="23">
        <v>277000</v>
      </c>
    </row>
    <row r="51" spans="2:13" ht="15.75">
      <c r="B51" s="19">
        <v>1</v>
      </c>
      <c r="C51" s="20">
        <v>43101</v>
      </c>
      <c r="D51" s="19">
        <v>130</v>
      </c>
      <c r="E51" s="20">
        <v>43096</v>
      </c>
      <c r="F51" s="21" t="s">
        <v>86</v>
      </c>
      <c r="G51" s="19">
        <v>628</v>
      </c>
      <c r="H51" s="19" t="s">
        <v>156</v>
      </c>
      <c r="I51" s="19">
        <v>540</v>
      </c>
      <c r="J51" s="19">
        <v>251</v>
      </c>
      <c r="K51" s="22">
        <v>109000</v>
      </c>
      <c r="L51" s="23">
        <v>109000</v>
      </c>
      <c r="M51" s="23">
        <v>109000</v>
      </c>
    </row>
    <row r="52" spans="2:13" ht="15.75">
      <c r="B52" s="19">
        <v>1</v>
      </c>
      <c r="C52" s="20">
        <v>43101</v>
      </c>
      <c r="D52" s="19">
        <v>130</v>
      </c>
      <c r="E52" s="20">
        <v>43096</v>
      </c>
      <c r="F52" s="21" t="s">
        <v>86</v>
      </c>
      <c r="G52" s="19">
        <v>628</v>
      </c>
      <c r="H52" s="19" t="s">
        <v>90</v>
      </c>
      <c r="I52" s="19">
        <v>540</v>
      </c>
      <c r="J52" s="19">
        <v>226</v>
      </c>
      <c r="K52" s="22">
        <v>271000</v>
      </c>
      <c r="L52" s="23">
        <v>271000</v>
      </c>
      <c r="M52" s="23">
        <v>271000</v>
      </c>
    </row>
    <row r="53" spans="2:13" ht="15.75">
      <c r="B53" s="19"/>
      <c r="C53" s="20"/>
      <c r="D53" s="19"/>
      <c r="E53" s="24"/>
      <c r="F53" s="21" t="s">
        <v>86</v>
      </c>
      <c r="G53" s="19"/>
      <c r="H53" s="19"/>
      <c r="I53" s="19"/>
      <c r="J53" s="19"/>
      <c r="K53" s="25">
        <f>K48+K49+K50+K51+K52</f>
        <v>868000</v>
      </c>
      <c r="L53" s="25">
        <f>L48+L49+L50+L51+L52</f>
        <v>1168000</v>
      </c>
      <c r="M53" s="25">
        <f>M48+M49+M50+M51+M52</f>
        <v>1168000</v>
      </c>
    </row>
    <row r="54" spans="2:13" ht="15.75">
      <c r="B54" s="19">
        <v>1</v>
      </c>
      <c r="C54" s="20">
        <v>43101</v>
      </c>
      <c r="D54" s="19">
        <v>130</v>
      </c>
      <c r="E54" s="20">
        <v>43096</v>
      </c>
      <c r="F54" s="21" t="s">
        <v>91</v>
      </c>
      <c r="G54" s="19">
        <v>628</v>
      </c>
      <c r="H54" s="19" t="s">
        <v>161</v>
      </c>
      <c r="I54" s="19">
        <v>412</v>
      </c>
      <c r="J54" s="19">
        <v>310</v>
      </c>
      <c r="K54" s="22">
        <v>6025000</v>
      </c>
      <c r="L54" s="23">
        <v>0</v>
      </c>
      <c r="M54" s="23">
        <v>0</v>
      </c>
    </row>
    <row r="55" spans="2:13" ht="15.75">
      <c r="B55" s="19">
        <v>1</v>
      </c>
      <c r="C55" s="20">
        <v>43101</v>
      </c>
      <c r="D55" s="19">
        <v>130</v>
      </c>
      <c r="E55" s="20">
        <v>43096</v>
      </c>
      <c r="F55" s="21" t="s">
        <v>91</v>
      </c>
      <c r="G55" s="19">
        <v>628</v>
      </c>
      <c r="H55" s="19" t="s">
        <v>161</v>
      </c>
      <c r="I55" s="19">
        <v>412</v>
      </c>
      <c r="J55" s="19">
        <v>310</v>
      </c>
      <c r="K55" s="22">
        <v>186375</v>
      </c>
      <c r="L55" s="23">
        <v>0</v>
      </c>
      <c r="M55" s="23">
        <v>0</v>
      </c>
    </row>
    <row r="56" spans="2:13" ht="15.75">
      <c r="B56" s="19">
        <v>1</v>
      </c>
      <c r="C56" s="20">
        <v>43101</v>
      </c>
      <c r="D56" s="19">
        <v>130</v>
      </c>
      <c r="E56" s="20">
        <v>43096</v>
      </c>
      <c r="F56" s="21" t="s">
        <v>91</v>
      </c>
      <c r="G56" s="19">
        <v>628</v>
      </c>
      <c r="H56" s="19" t="s">
        <v>158</v>
      </c>
      <c r="I56" s="19">
        <v>852</v>
      </c>
      <c r="J56" s="19">
        <v>291</v>
      </c>
      <c r="K56" s="33">
        <v>1000000</v>
      </c>
      <c r="L56" s="23">
        <v>1000000</v>
      </c>
      <c r="M56" s="23">
        <v>900000</v>
      </c>
    </row>
    <row r="57" spans="2:13" ht="15.75">
      <c r="B57" s="19">
        <v>1</v>
      </c>
      <c r="C57" s="20">
        <v>43101</v>
      </c>
      <c r="D57" s="19">
        <v>130</v>
      </c>
      <c r="E57" s="20">
        <v>43096</v>
      </c>
      <c r="F57" s="21" t="s">
        <v>91</v>
      </c>
      <c r="G57" s="19">
        <v>628</v>
      </c>
      <c r="H57" s="19" t="s">
        <v>92</v>
      </c>
      <c r="I57" s="19">
        <v>244</v>
      </c>
      <c r="J57" s="19">
        <v>226</v>
      </c>
      <c r="K57" s="22">
        <v>369500</v>
      </c>
      <c r="L57" s="23">
        <v>529500</v>
      </c>
      <c r="M57" s="23">
        <v>769500</v>
      </c>
    </row>
    <row r="58" spans="2:13" ht="15.75">
      <c r="B58" s="19">
        <v>1</v>
      </c>
      <c r="C58" s="20">
        <v>43101</v>
      </c>
      <c r="D58" s="19">
        <v>130</v>
      </c>
      <c r="E58" s="20">
        <v>43096</v>
      </c>
      <c r="F58" s="21" t="s">
        <v>91</v>
      </c>
      <c r="G58" s="19">
        <v>628</v>
      </c>
      <c r="H58" s="19" t="s">
        <v>93</v>
      </c>
      <c r="I58" s="19">
        <v>244</v>
      </c>
      <c r="J58" s="19">
        <v>225</v>
      </c>
      <c r="K58" s="22">
        <v>30500</v>
      </c>
      <c r="L58" s="23">
        <v>30500</v>
      </c>
      <c r="M58" s="23">
        <v>30500</v>
      </c>
    </row>
    <row r="59" spans="2:13" ht="15.75">
      <c r="B59" s="19">
        <v>1</v>
      </c>
      <c r="C59" s="20">
        <v>43101</v>
      </c>
      <c r="D59" s="19">
        <v>130</v>
      </c>
      <c r="E59" s="20">
        <v>43096</v>
      </c>
      <c r="F59" s="21" t="s">
        <v>91</v>
      </c>
      <c r="G59" s="19">
        <v>628</v>
      </c>
      <c r="H59" s="19" t="s">
        <v>94</v>
      </c>
      <c r="I59" s="19">
        <v>244</v>
      </c>
      <c r="J59" s="19">
        <v>225</v>
      </c>
      <c r="K59" s="22">
        <v>200000</v>
      </c>
      <c r="L59" s="23">
        <v>500000</v>
      </c>
      <c r="M59" s="23">
        <v>200000</v>
      </c>
    </row>
    <row r="60" spans="2:13" ht="15.75">
      <c r="B60" s="19">
        <v>1</v>
      </c>
      <c r="C60" s="20">
        <v>43101</v>
      </c>
      <c r="D60" s="19">
        <v>130</v>
      </c>
      <c r="E60" s="20">
        <v>43096</v>
      </c>
      <c r="F60" s="21" t="s">
        <v>91</v>
      </c>
      <c r="G60" s="19">
        <v>628</v>
      </c>
      <c r="H60" s="19" t="s">
        <v>94</v>
      </c>
      <c r="I60" s="19">
        <v>243</v>
      </c>
      <c r="J60" s="19">
        <v>226</v>
      </c>
      <c r="K60" s="22">
        <v>300000</v>
      </c>
      <c r="L60" s="23">
        <v>200000</v>
      </c>
      <c r="M60" s="23">
        <v>100000</v>
      </c>
    </row>
    <row r="61" spans="2:13" ht="15.75">
      <c r="B61" s="19"/>
      <c r="C61" s="24"/>
      <c r="D61" s="19"/>
      <c r="E61" s="20"/>
      <c r="F61" s="21" t="s">
        <v>91</v>
      </c>
      <c r="G61" s="19"/>
      <c r="H61" s="19"/>
      <c r="I61" s="19"/>
      <c r="J61" s="19"/>
      <c r="K61" s="25">
        <f>K54+K55+K56+K57+K58+K59+K60</f>
        <v>8111375</v>
      </c>
      <c r="L61" s="25">
        <f>L54+L55+L56+L57+L58+L59+L60</f>
        <v>2260000</v>
      </c>
      <c r="M61" s="25">
        <f>M54+M55+M56+M57+M58+M59+M60</f>
        <v>2000000</v>
      </c>
    </row>
    <row r="62" spans="2:13" ht="15.75">
      <c r="B62" s="19">
        <v>1</v>
      </c>
      <c r="C62" s="20">
        <v>43101</v>
      </c>
      <c r="D62" s="19">
        <v>130</v>
      </c>
      <c r="E62" s="20">
        <v>43096</v>
      </c>
      <c r="F62" s="21" t="s">
        <v>95</v>
      </c>
      <c r="G62" s="19">
        <v>628</v>
      </c>
      <c r="H62" s="19" t="s">
        <v>159</v>
      </c>
      <c r="I62" s="19">
        <v>414</v>
      </c>
      <c r="J62" s="19">
        <v>310</v>
      </c>
      <c r="K62" s="22">
        <v>2500000</v>
      </c>
      <c r="L62" s="22">
        <v>0</v>
      </c>
      <c r="M62" s="22">
        <v>0</v>
      </c>
    </row>
    <row r="63" spans="2:13" ht="15.75">
      <c r="B63" s="19">
        <v>1</v>
      </c>
      <c r="C63" s="20">
        <v>43101</v>
      </c>
      <c r="D63" s="19">
        <v>130</v>
      </c>
      <c r="E63" s="20">
        <v>43096</v>
      </c>
      <c r="F63" s="21" t="s">
        <v>95</v>
      </c>
      <c r="G63" s="19">
        <v>628</v>
      </c>
      <c r="H63" s="19" t="s">
        <v>96</v>
      </c>
      <c r="I63" s="19">
        <v>414</v>
      </c>
      <c r="J63" s="19">
        <v>226</v>
      </c>
      <c r="K63" s="22">
        <v>1444500</v>
      </c>
      <c r="L63" s="23">
        <v>0</v>
      </c>
      <c r="M63" s="23">
        <v>0</v>
      </c>
    </row>
    <row r="64" spans="2:13" ht="15.75">
      <c r="B64" s="19">
        <v>1</v>
      </c>
      <c r="C64" s="20">
        <v>43101</v>
      </c>
      <c r="D64" s="19">
        <v>130</v>
      </c>
      <c r="E64" s="20">
        <v>43096</v>
      </c>
      <c r="F64" s="21" t="s">
        <v>95</v>
      </c>
      <c r="G64" s="19">
        <v>628</v>
      </c>
      <c r="H64" s="19" t="s">
        <v>97</v>
      </c>
      <c r="I64" s="19">
        <v>244</v>
      </c>
      <c r="J64" s="19">
        <v>226</v>
      </c>
      <c r="K64" s="22">
        <v>350000</v>
      </c>
      <c r="L64" s="23">
        <v>700000</v>
      </c>
      <c r="M64" s="23">
        <v>400000</v>
      </c>
    </row>
    <row r="65" spans="2:13" ht="15.75">
      <c r="B65" s="19">
        <v>1</v>
      </c>
      <c r="C65" s="20">
        <v>43101</v>
      </c>
      <c r="D65" s="19">
        <v>130</v>
      </c>
      <c r="E65" s="20">
        <v>43096</v>
      </c>
      <c r="F65" s="21" t="s">
        <v>95</v>
      </c>
      <c r="G65" s="19">
        <v>628</v>
      </c>
      <c r="H65" s="19" t="s">
        <v>98</v>
      </c>
      <c r="I65" s="19">
        <v>244</v>
      </c>
      <c r="J65" s="19">
        <v>225</v>
      </c>
      <c r="K65" s="22">
        <v>100000</v>
      </c>
      <c r="L65" s="23">
        <v>300000</v>
      </c>
      <c r="M65" s="23">
        <v>300000</v>
      </c>
    </row>
    <row r="66" spans="2:13" ht="15.75">
      <c r="B66" s="19">
        <v>1</v>
      </c>
      <c r="C66" s="20">
        <v>43101</v>
      </c>
      <c r="D66" s="19">
        <v>130</v>
      </c>
      <c r="E66" s="20">
        <v>43096</v>
      </c>
      <c r="F66" s="21" t="s">
        <v>95</v>
      </c>
      <c r="G66" s="19">
        <v>628</v>
      </c>
      <c r="H66" s="19" t="s">
        <v>99</v>
      </c>
      <c r="I66" s="19">
        <v>540</v>
      </c>
      <c r="J66" s="19">
        <v>251</v>
      </c>
      <c r="K66" s="22">
        <v>134000</v>
      </c>
      <c r="L66" s="23">
        <v>134000</v>
      </c>
      <c r="M66" s="23">
        <v>134000</v>
      </c>
    </row>
    <row r="67" spans="2:13" ht="15.75">
      <c r="B67" s="19">
        <v>1</v>
      </c>
      <c r="C67" s="20">
        <v>43101</v>
      </c>
      <c r="D67" s="19">
        <v>130</v>
      </c>
      <c r="E67" s="20">
        <v>43096</v>
      </c>
      <c r="F67" s="21" t="s">
        <v>95</v>
      </c>
      <c r="G67" s="19">
        <v>628</v>
      </c>
      <c r="H67" s="19" t="s">
        <v>98</v>
      </c>
      <c r="I67" s="19">
        <v>852</v>
      </c>
      <c r="J67" s="19">
        <v>291</v>
      </c>
      <c r="K67" s="22">
        <v>300000</v>
      </c>
      <c r="L67" s="23">
        <v>300000</v>
      </c>
      <c r="M67" s="23">
        <v>300000</v>
      </c>
    </row>
    <row r="68" spans="2:13" ht="15.75">
      <c r="B68" s="19"/>
      <c r="C68" s="20"/>
      <c r="D68" s="19"/>
      <c r="E68" s="20"/>
      <c r="F68" s="21" t="s">
        <v>95</v>
      </c>
      <c r="G68" s="19"/>
      <c r="H68" s="19"/>
      <c r="I68" s="19"/>
      <c r="J68" s="19"/>
      <c r="K68" s="25">
        <f>K62+K63+K64+K65+K66+K67</f>
        <v>4828500</v>
      </c>
      <c r="L68" s="25">
        <f>L62+L63+L64+L65+L66+L67</f>
        <v>1434000</v>
      </c>
      <c r="M68" s="25">
        <f>M62+M63+M64+M65+M66+M67</f>
        <v>1134000</v>
      </c>
    </row>
    <row r="69" spans="2:13" ht="15.75">
      <c r="B69" s="19">
        <v>1</v>
      </c>
      <c r="C69" s="20">
        <v>43101</v>
      </c>
      <c r="D69" s="19">
        <v>130</v>
      </c>
      <c r="E69" s="20">
        <v>43096</v>
      </c>
      <c r="F69" s="21" t="s">
        <v>100</v>
      </c>
      <c r="G69" s="19">
        <v>628</v>
      </c>
      <c r="H69" s="19" t="s">
        <v>101</v>
      </c>
      <c r="I69" s="19">
        <v>244</v>
      </c>
      <c r="J69" s="19">
        <v>223</v>
      </c>
      <c r="K69" s="22">
        <v>3000000</v>
      </c>
      <c r="L69" s="23">
        <v>3000000</v>
      </c>
      <c r="M69" s="23">
        <v>3000000</v>
      </c>
    </row>
    <row r="70" spans="2:13" ht="15.75">
      <c r="B70" s="19">
        <v>1</v>
      </c>
      <c r="C70" s="20">
        <v>43101</v>
      </c>
      <c r="D70" s="19">
        <v>130</v>
      </c>
      <c r="E70" s="20">
        <v>43096</v>
      </c>
      <c r="F70" s="21" t="s">
        <v>100</v>
      </c>
      <c r="G70" s="19">
        <v>628</v>
      </c>
      <c r="H70" s="19" t="s">
        <v>101</v>
      </c>
      <c r="I70" s="19">
        <v>244</v>
      </c>
      <c r="J70" s="19">
        <v>225</v>
      </c>
      <c r="K70" s="22">
        <v>200000</v>
      </c>
      <c r="L70" s="23">
        <v>200000</v>
      </c>
      <c r="M70" s="23">
        <v>200000</v>
      </c>
    </row>
    <row r="71" spans="2:13" ht="15.75">
      <c r="B71" s="19">
        <v>1</v>
      </c>
      <c r="C71" s="20">
        <v>43101</v>
      </c>
      <c r="D71" s="19">
        <v>130</v>
      </c>
      <c r="E71" s="20">
        <v>43096</v>
      </c>
      <c r="F71" s="21" t="s">
        <v>100</v>
      </c>
      <c r="G71" s="19">
        <v>628</v>
      </c>
      <c r="H71" s="19" t="s">
        <v>102</v>
      </c>
      <c r="I71" s="19">
        <v>244</v>
      </c>
      <c r="J71" s="19">
        <v>340</v>
      </c>
      <c r="K71" s="22">
        <v>200000</v>
      </c>
      <c r="L71" s="23">
        <v>200000</v>
      </c>
      <c r="M71" s="23">
        <v>200000</v>
      </c>
    </row>
    <row r="72" spans="2:13" ht="15.75">
      <c r="B72" s="19">
        <v>1</v>
      </c>
      <c r="C72" s="20">
        <v>43101</v>
      </c>
      <c r="D72" s="19">
        <v>130</v>
      </c>
      <c r="E72" s="20">
        <v>43096</v>
      </c>
      <c r="F72" s="21" t="s">
        <v>100</v>
      </c>
      <c r="G72" s="19">
        <v>628</v>
      </c>
      <c r="H72" s="19" t="s">
        <v>103</v>
      </c>
      <c r="I72" s="19">
        <v>244</v>
      </c>
      <c r="J72" s="19">
        <v>226</v>
      </c>
      <c r="K72" s="22">
        <v>200000</v>
      </c>
      <c r="L72" s="23">
        <v>200000</v>
      </c>
      <c r="M72" s="23">
        <v>200000</v>
      </c>
    </row>
    <row r="73" spans="2:13" ht="15.75">
      <c r="B73" s="19">
        <v>1</v>
      </c>
      <c r="C73" s="20">
        <v>43101</v>
      </c>
      <c r="D73" s="19">
        <v>130</v>
      </c>
      <c r="E73" s="20">
        <v>43096</v>
      </c>
      <c r="F73" s="21" t="s">
        <v>100</v>
      </c>
      <c r="G73" s="19">
        <v>628</v>
      </c>
      <c r="H73" s="19" t="s">
        <v>104</v>
      </c>
      <c r="I73" s="19">
        <v>244</v>
      </c>
      <c r="J73" s="19">
        <v>225</v>
      </c>
      <c r="K73" s="22">
        <v>242600</v>
      </c>
      <c r="L73" s="23">
        <v>300000</v>
      </c>
      <c r="M73" s="23">
        <v>300000</v>
      </c>
    </row>
    <row r="74" spans="2:13" ht="15.75">
      <c r="B74" s="19">
        <v>1</v>
      </c>
      <c r="C74" s="20">
        <v>43101</v>
      </c>
      <c r="D74" s="19">
        <v>130</v>
      </c>
      <c r="E74" s="20">
        <v>43096</v>
      </c>
      <c r="F74" s="21" t="s">
        <v>100</v>
      </c>
      <c r="G74" s="19">
        <v>628</v>
      </c>
      <c r="H74" s="19" t="s">
        <v>104</v>
      </c>
      <c r="I74" s="19">
        <v>244</v>
      </c>
      <c r="J74" s="19">
        <v>226</v>
      </c>
      <c r="K74" s="22">
        <v>3526656</v>
      </c>
      <c r="L74" s="23">
        <v>4619040</v>
      </c>
      <c r="M74" s="23">
        <v>1856040</v>
      </c>
    </row>
    <row r="75" spans="2:13" ht="15.75">
      <c r="B75" s="19">
        <v>1</v>
      </c>
      <c r="C75" s="20">
        <v>43101</v>
      </c>
      <c r="D75" s="19">
        <v>130</v>
      </c>
      <c r="E75" s="20">
        <v>43096</v>
      </c>
      <c r="F75" s="21" t="s">
        <v>100</v>
      </c>
      <c r="G75" s="19">
        <v>628</v>
      </c>
      <c r="H75" s="19" t="s">
        <v>104</v>
      </c>
      <c r="I75" s="19">
        <v>244</v>
      </c>
      <c r="J75" s="19">
        <v>310</v>
      </c>
      <c r="K75" s="22">
        <v>129700</v>
      </c>
      <c r="L75" s="23">
        <v>1000000</v>
      </c>
      <c r="M75" s="23">
        <v>200000</v>
      </c>
    </row>
    <row r="76" spans="2:13" ht="15.75">
      <c r="B76" s="19">
        <v>1</v>
      </c>
      <c r="C76" s="20">
        <v>43101</v>
      </c>
      <c r="D76" s="19">
        <v>130</v>
      </c>
      <c r="E76" s="20">
        <v>43096</v>
      </c>
      <c r="F76" s="21" t="s">
        <v>100</v>
      </c>
      <c r="G76" s="19">
        <v>628</v>
      </c>
      <c r="H76" s="19" t="s">
        <v>104</v>
      </c>
      <c r="I76" s="19">
        <v>852</v>
      </c>
      <c r="J76" s="19">
        <v>291</v>
      </c>
      <c r="K76" s="22">
        <v>20300</v>
      </c>
      <c r="L76" s="23">
        <v>21000</v>
      </c>
      <c r="M76" s="23">
        <v>22000</v>
      </c>
    </row>
    <row r="77" spans="2:13" ht="15.75">
      <c r="B77" s="19">
        <v>1</v>
      </c>
      <c r="C77" s="20">
        <v>43101</v>
      </c>
      <c r="D77" s="19">
        <v>130</v>
      </c>
      <c r="E77" s="20">
        <v>43096</v>
      </c>
      <c r="F77" s="21" t="s">
        <v>100</v>
      </c>
      <c r="G77" s="19">
        <v>628</v>
      </c>
      <c r="H77" s="19" t="s">
        <v>104</v>
      </c>
      <c r="I77" s="19">
        <v>244</v>
      </c>
      <c r="J77" s="19">
        <v>340</v>
      </c>
      <c r="K77" s="22">
        <v>150000</v>
      </c>
      <c r="L77" s="23">
        <v>150000</v>
      </c>
      <c r="M77" s="23">
        <v>150000</v>
      </c>
    </row>
    <row r="78" spans="2:13" ht="15.75">
      <c r="B78" s="19"/>
      <c r="C78" s="24"/>
      <c r="D78" s="19"/>
      <c r="E78" s="24"/>
      <c r="F78" s="21" t="s">
        <v>100</v>
      </c>
      <c r="G78" s="19"/>
      <c r="H78" s="19"/>
      <c r="I78" s="19"/>
      <c r="J78" s="19"/>
      <c r="K78" s="25">
        <f>K69+K70+K71+K72+K73+K74+K75+K76+K77</f>
        <v>7669256</v>
      </c>
      <c r="L78" s="25">
        <f>L69+L70+L71+L72+L73+L74+L75+L76+L77</f>
        <v>9690040</v>
      </c>
      <c r="M78" s="25">
        <f>M69+M70+M71+M72+M73+M74+M75+M76+M77</f>
        <v>6128040</v>
      </c>
    </row>
    <row r="79" spans="2:13" ht="15.75">
      <c r="B79" s="19">
        <v>1</v>
      </c>
      <c r="C79" s="20">
        <v>43101</v>
      </c>
      <c r="D79" s="19">
        <v>130</v>
      </c>
      <c r="E79" s="20">
        <v>43096</v>
      </c>
      <c r="F79" s="21" t="s">
        <v>105</v>
      </c>
      <c r="G79" s="19">
        <v>628</v>
      </c>
      <c r="H79" s="19" t="s">
        <v>106</v>
      </c>
      <c r="I79" s="19">
        <v>111</v>
      </c>
      <c r="J79" s="19">
        <v>211</v>
      </c>
      <c r="K79" s="22">
        <v>2710000</v>
      </c>
      <c r="L79" s="23">
        <v>2800000</v>
      </c>
      <c r="M79" s="23">
        <v>2800000</v>
      </c>
    </row>
    <row r="80" spans="2:13" ht="15.75">
      <c r="B80" s="19">
        <v>1</v>
      </c>
      <c r="C80" s="20">
        <v>43101</v>
      </c>
      <c r="D80" s="19">
        <v>130</v>
      </c>
      <c r="E80" s="20">
        <v>43096</v>
      </c>
      <c r="F80" s="21" t="s">
        <v>105</v>
      </c>
      <c r="G80" s="19">
        <v>628</v>
      </c>
      <c r="H80" s="19" t="s">
        <v>106</v>
      </c>
      <c r="I80" s="19">
        <v>119</v>
      </c>
      <c r="J80" s="19">
        <v>213</v>
      </c>
      <c r="K80" s="22">
        <v>818400</v>
      </c>
      <c r="L80" s="23">
        <v>845600</v>
      </c>
      <c r="M80" s="23">
        <v>845600</v>
      </c>
    </row>
    <row r="81" spans="2:13" ht="15.75">
      <c r="B81" s="19">
        <v>1</v>
      </c>
      <c r="C81" s="20">
        <v>43101</v>
      </c>
      <c r="D81" s="19">
        <v>130</v>
      </c>
      <c r="E81" s="20">
        <v>43096</v>
      </c>
      <c r="F81" s="21" t="s">
        <v>105</v>
      </c>
      <c r="G81" s="19">
        <v>628</v>
      </c>
      <c r="H81" s="19" t="s">
        <v>106</v>
      </c>
      <c r="I81" s="19">
        <v>242</v>
      </c>
      <c r="J81" s="19">
        <v>226</v>
      </c>
      <c r="K81" s="22">
        <v>150000</v>
      </c>
      <c r="L81" s="23">
        <v>200000</v>
      </c>
      <c r="M81" s="23">
        <v>200000</v>
      </c>
    </row>
    <row r="82" spans="2:13" ht="15.75">
      <c r="B82" s="19">
        <v>1</v>
      </c>
      <c r="C82" s="20">
        <v>43101</v>
      </c>
      <c r="D82" s="19">
        <v>130</v>
      </c>
      <c r="E82" s="20">
        <v>43096</v>
      </c>
      <c r="F82" s="21" t="s">
        <v>105</v>
      </c>
      <c r="G82" s="19">
        <v>628</v>
      </c>
      <c r="H82" s="19" t="s">
        <v>106</v>
      </c>
      <c r="I82" s="19">
        <v>244</v>
      </c>
      <c r="J82" s="19">
        <v>225</v>
      </c>
      <c r="K82" s="22">
        <v>150000</v>
      </c>
      <c r="L82" s="23">
        <v>216400</v>
      </c>
      <c r="M82" s="23">
        <v>216400</v>
      </c>
    </row>
    <row r="83" spans="2:13" ht="15.75">
      <c r="B83" s="19">
        <v>1</v>
      </c>
      <c r="C83" s="20">
        <v>43101</v>
      </c>
      <c r="D83" s="19">
        <v>130</v>
      </c>
      <c r="E83" s="20">
        <v>43096</v>
      </c>
      <c r="F83" s="21" t="s">
        <v>105</v>
      </c>
      <c r="G83" s="19">
        <v>628</v>
      </c>
      <c r="H83" s="19" t="s">
        <v>106</v>
      </c>
      <c r="I83" s="19">
        <v>244</v>
      </c>
      <c r="J83" s="19">
        <v>226</v>
      </c>
      <c r="K83" s="22">
        <v>115000</v>
      </c>
      <c r="L83" s="23">
        <v>115000</v>
      </c>
      <c r="M83" s="23">
        <v>115000</v>
      </c>
    </row>
    <row r="84" spans="2:13" ht="15.75">
      <c r="B84" s="19">
        <v>1</v>
      </c>
      <c r="C84" s="20">
        <v>43101</v>
      </c>
      <c r="D84" s="19">
        <v>130</v>
      </c>
      <c r="E84" s="20">
        <v>43096</v>
      </c>
      <c r="F84" s="21" t="s">
        <v>105</v>
      </c>
      <c r="G84" s="19">
        <v>628</v>
      </c>
      <c r="H84" s="19" t="s">
        <v>106</v>
      </c>
      <c r="I84" s="19">
        <v>244</v>
      </c>
      <c r="J84" s="19">
        <v>340</v>
      </c>
      <c r="K84" s="22">
        <v>1806600</v>
      </c>
      <c r="L84" s="23">
        <v>2053000</v>
      </c>
      <c r="M84" s="23">
        <v>2053000</v>
      </c>
    </row>
    <row r="85" spans="2:13" ht="15.75">
      <c r="B85" s="19">
        <v>1</v>
      </c>
      <c r="C85" s="20">
        <v>43101</v>
      </c>
      <c r="D85" s="19">
        <v>130</v>
      </c>
      <c r="E85" s="20">
        <v>43096</v>
      </c>
      <c r="F85" s="21" t="s">
        <v>105</v>
      </c>
      <c r="G85" s="19">
        <v>628</v>
      </c>
      <c r="H85" s="19" t="s">
        <v>106</v>
      </c>
      <c r="I85" s="19">
        <v>852</v>
      </c>
      <c r="J85" s="19">
        <v>291</v>
      </c>
      <c r="K85" s="22">
        <v>240000</v>
      </c>
      <c r="L85" s="23">
        <v>260000</v>
      </c>
      <c r="M85" s="23">
        <v>260000</v>
      </c>
    </row>
    <row r="86" spans="2:13" ht="15.75">
      <c r="B86" s="19">
        <v>1</v>
      </c>
      <c r="C86" s="20">
        <v>43101</v>
      </c>
      <c r="D86" s="19">
        <v>130</v>
      </c>
      <c r="E86" s="20">
        <v>43096</v>
      </c>
      <c r="F86" s="21" t="s">
        <v>105</v>
      </c>
      <c r="G86" s="19">
        <v>628</v>
      </c>
      <c r="H86" s="19" t="s">
        <v>106</v>
      </c>
      <c r="I86" s="19">
        <v>853</v>
      </c>
      <c r="J86" s="19">
        <v>291</v>
      </c>
      <c r="K86" s="22">
        <v>10000</v>
      </c>
      <c r="L86" s="23">
        <v>10000</v>
      </c>
      <c r="M86" s="23">
        <v>10000</v>
      </c>
    </row>
    <row r="87" spans="2:13" ht="15.75">
      <c r="B87" s="19"/>
      <c r="C87" s="24"/>
      <c r="D87" s="19"/>
      <c r="E87" s="24"/>
      <c r="F87" s="21" t="s">
        <v>105</v>
      </c>
      <c r="G87" s="19"/>
      <c r="H87" s="19"/>
      <c r="I87" s="19"/>
      <c r="J87" s="19"/>
      <c r="K87" s="25">
        <f>K79+K80+K81+K82+K83+K84+K85+K86</f>
        <v>6000000</v>
      </c>
      <c r="L87" s="25">
        <f>L79+L80+L81+L82+L83+L84+L85+L86</f>
        <v>6500000</v>
      </c>
      <c r="M87" s="25">
        <f>M79+M80+M81+M82+M83+M84+M85+M86</f>
        <v>6500000</v>
      </c>
    </row>
    <row r="88" spans="2:13" ht="15.75">
      <c r="B88" s="19">
        <v>1</v>
      </c>
      <c r="C88" s="20">
        <v>43101</v>
      </c>
      <c r="D88" s="19">
        <v>130</v>
      </c>
      <c r="E88" s="20">
        <v>43096</v>
      </c>
      <c r="F88" s="21" t="s">
        <v>107</v>
      </c>
      <c r="G88" s="19">
        <v>628</v>
      </c>
      <c r="H88" s="19" t="s">
        <v>108</v>
      </c>
      <c r="I88" s="19">
        <v>244</v>
      </c>
      <c r="J88" s="19">
        <v>226</v>
      </c>
      <c r="K88" s="22">
        <v>489000</v>
      </c>
      <c r="L88" s="23">
        <v>500000</v>
      </c>
      <c r="M88" s="23">
        <v>500000</v>
      </c>
    </row>
    <row r="89" spans="2:13" ht="15.75">
      <c r="B89" s="19">
        <v>1</v>
      </c>
      <c r="C89" s="20">
        <v>43101</v>
      </c>
      <c r="D89" s="19">
        <v>130</v>
      </c>
      <c r="E89" s="20">
        <v>43096</v>
      </c>
      <c r="F89" s="21" t="s">
        <v>107</v>
      </c>
      <c r="G89" s="19">
        <v>628</v>
      </c>
      <c r="H89" s="19" t="s">
        <v>108</v>
      </c>
      <c r="I89" s="19">
        <v>852</v>
      </c>
      <c r="J89" s="19">
        <v>291</v>
      </c>
      <c r="K89" s="22">
        <v>11000</v>
      </c>
      <c r="L89" s="23">
        <v>10000</v>
      </c>
      <c r="M89" s="23">
        <v>10000</v>
      </c>
    </row>
    <row r="90" spans="2:13" ht="15.75">
      <c r="B90" s="19">
        <v>1</v>
      </c>
      <c r="C90" s="20">
        <v>43101</v>
      </c>
      <c r="D90" s="19">
        <v>130</v>
      </c>
      <c r="E90" s="20">
        <v>43096</v>
      </c>
      <c r="F90" s="21" t="s">
        <v>107</v>
      </c>
      <c r="G90" s="19">
        <v>628</v>
      </c>
      <c r="H90" s="19" t="s">
        <v>109</v>
      </c>
      <c r="I90" s="19">
        <v>540</v>
      </c>
      <c r="J90" s="19">
        <v>251</v>
      </c>
      <c r="K90" s="22">
        <v>278400</v>
      </c>
      <c r="L90" s="23">
        <v>417900</v>
      </c>
      <c r="M90" s="23">
        <v>417900</v>
      </c>
    </row>
    <row r="91" spans="2:13" ht="15.75">
      <c r="B91" s="19"/>
      <c r="C91" s="24"/>
      <c r="D91" s="19"/>
      <c r="E91" s="24"/>
      <c r="F91" s="21" t="s">
        <v>107</v>
      </c>
      <c r="G91" s="19"/>
      <c r="H91" s="19"/>
      <c r="I91" s="19"/>
      <c r="J91" s="19"/>
      <c r="K91" s="25">
        <f>K88+K89+K90</f>
        <v>778400</v>
      </c>
      <c r="L91" s="25">
        <f>L88+L89+L90</f>
        <v>927900</v>
      </c>
      <c r="M91" s="25">
        <f>M88+M89+M90</f>
        <v>927900</v>
      </c>
    </row>
    <row r="92" spans="2:13" ht="15.75">
      <c r="B92" s="19">
        <v>1</v>
      </c>
      <c r="C92" s="20">
        <v>43101</v>
      </c>
      <c r="D92" s="19">
        <v>130</v>
      </c>
      <c r="E92" s="20">
        <v>43096</v>
      </c>
      <c r="F92" s="21">
        <v>1001</v>
      </c>
      <c r="G92" s="19">
        <v>628</v>
      </c>
      <c r="H92" s="19" t="s">
        <v>110</v>
      </c>
      <c r="I92" s="19">
        <v>312</v>
      </c>
      <c r="J92" s="19">
        <v>263</v>
      </c>
      <c r="K92" s="22">
        <v>180000</v>
      </c>
      <c r="L92" s="23">
        <v>180000</v>
      </c>
      <c r="M92" s="23">
        <v>180000</v>
      </c>
    </row>
    <row r="93" spans="2:13" ht="15.75" customHeight="1">
      <c r="B93" s="19"/>
      <c r="C93" s="20"/>
      <c r="D93" s="19"/>
      <c r="E93" s="20"/>
      <c r="F93" s="21" t="s">
        <v>111</v>
      </c>
      <c r="G93" s="19"/>
      <c r="H93" s="19"/>
      <c r="I93" s="19"/>
      <c r="J93" s="19"/>
      <c r="K93" s="25">
        <f>K92</f>
        <v>180000</v>
      </c>
      <c r="L93" s="25">
        <f>L92</f>
        <v>180000</v>
      </c>
      <c r="M93" s="25">
        <f>M92</f>
        <v>180000</v>
      </c>
    </row>
    <row r="94" spans="2:13" ht="15" customHeight="1" hidden="1">
      <c r="B94" s="19">
        <v>1</v>
      </c>
      <c r="C94" s="20"/>
      <c r="D94" s="19"/>
      <c r="E94" s="20"/>
      <c r="F94" s="21"/>
      <c r="G94" s="19"/>
      <c r="H94" s="19"/>
      <c r="I94" s="19"/>
      <c r="J94" s="19"/>
      <c r="K94" s="22">
        <v>0</v>
      </c>
      <c r="L94" s="23">
        <v>0</v>
      </c>
      <c r="M94" s="23">
        <v>0</v>
      </c>
    </row>
    <row r="95" spans="2:13" ht="15.75">
      <c r="B95" s="19">
        <v>1</v>
      </c>
      <c r="C95" s="20">
        <v>43101</v>
      </c>
      <c r="D95" s="19">
        <v>130</v>
      </c>
      <c r="E95" s="20">
        <v>43096</v>
      </c>
      <c r="F95" s="21" t="s">
        <v>112</v>
      </c>
      <c r="G95" s="19">
        <v>628</v>
      </c>
      <c r="H95" s="19" t="s">
        <v>157</v>
      </c>
      <c r="I95" s="19">
        <v>540</v>
      </c>
      <c r="J95" s="19">
        <v>251</v>
      </c>
      <c r="K95" s="22">
        <v>2515100</v>
      </c>
      <c r="L95" s="23">
        <v>140000</v>
      </c>
      <c r="M95" s="23">
        <v>140000</v>
      </c>
    </row>
    <row r="96" spans="2:13" ht="15.75">
      <c r="B96" s="19"/>
      <c r="C96" s="24"/>
      <c r="D96" s="19"/>
      <c r="E96" s="24"/>
      <c r="F96" s="21" t="s">
        <v>112</v>
      </c>
      <c r="G96" s="19"/>
      <c r="H96" s="19"/>
      <c r="I96" s="19"/>
      <c r="J96" s="19"/>
      <c r="K96" s="25">
        <f>K95</f>
        <v>2515100</v>
      </c>
      <c r="L96" s="25">
        <f>L95</f>
        <v>140000</v>
      </c>
      <c r="M96" s="25">
        <f>M95</f>
        <v>140000</v>
      </c>
    </row>
    <row r="97" spans="2:13" ht="15.75">
      <c r="B97" s="19">
        <v>1</v>
      </c>
      <c r="C97" s="20">
        <v>43101</v>
      </c>
      <c r="D97" s="19">
        <v>130</v>
      </c>
      <c r="E97" s="20">
        <v>43096</v>
      </c>
      <c r="F97" s="21" t="s">
        <v>113</v>
      </c>
      <c r="G97" s="19">
        <v>628</v>
      </c>
      <c r="H97" s="19" t="s">
        <v>114</v>
      </c>
      <c r="I97" s="19">
        <v>244</v>
      </c>
      <c r="J97" s="19">
        <v>226</v>
      </c>
      <c r="K97" s="22">
        <v>88400</v>
      </c>
      <c r="L97" s="23">
        <v>390000</v>
      </c>
      <c r="M97" s="23">
        <v>190000</v>
      </c>
    </row>
    <row r="98" spans="2:13" ht="15.75">
      <c r="B98" s="19">
        <v>1</v>
      </c>
      <c r="C98" s="20">
        <v>43101</v>
      </c>
      <c r="D98" s="19">
        <v>130</v>
      </c>
      <c r="E98" s="20">
        <v>43096</v>
      </c>
      <c r="F98" s="21">
        <v>1101</v>
      </c>
      <c r="G98" s="19">
        <v>628</v>
      </c>
      <c r="H98" s="19" t="s">
        <v>115</v>
      </c>
      <c r="I98" s="19">
        <v>244</v>
      </c>
      <c r="J98" s="19">
        <v>340</v>
      </c>
      <c r="K98" s="22">
        <v>50000</v>
      </c>
      <c r="L98" s="23">
        <v>100000</v>
      </c>
      <c r="M98" s="23">
        <v>100000</v>
      </c>
    </row>
    <row r="99" spans="2:13" ht="15.75">
      <c r="B99" s="19">
        <v>1</v>
      </c>
      <c r="C99" s="20">
        <v>43101</v>
      </c>
      <c r="D99" s="19">
        <v>130</v>
      </c>
      <c r="E99" s="20">
        <v>43096</v>
      </c>
      <c r="F99" s="21" t="s">
        <v>113</v>
      </c>
      <c r="G99" s="19">
        <v>628</v>
      </c>
      <c r="H99" s="19" t="s">
        <v>114</v>
      </c>
      <c r="I99" s="19">
        <v>852</v>
      </c>
      <c r="J99" s="19">
        <v>291</v>
      </c>
      <c r="K99" s="22">
        <v>11600</v>
      </c>
      <c r="L99" s="23">
        <v>10000</v>
      </c>
      <c r="M99" s="23">
        <v>10000</v>
      </c>
    </row>
    <row r="100" spans="2:13" ht="15.75">
      <c r="B100" s="19"/>
      <c r="C100" s="20"/>
      <c r="D100" s="19"/>
      <c r="E100" s="20"/>
      <c r="F100" s="21" t="s">
        <v>113</v>
      </c>
      <c r="G100" s="19"/>
      <c r="H100" s="19"/>
      <c r="I100" s="19"/>
      <c r="J100" s="19"/>
      <c r="K100" s="25">
        <f>K97+K98+K99</f>
        <v>150000</v>
      </c>
      <c r="L100" s="25">
        <f>L98+L97+L99</f>
        <v>500000</v>
      </c>
      <c r="M100" s="25">
        <f>M98+M97+M99</f>
        <v>300000</v>
      </c>
    </row>
    <row r="101" spans="2:13" ht="15.75">
      <c r="B101" s="19"/>
      <c r="C101" s="20"/>
      <c r="D101" s="19"/>
      <c r="E101" s="20"/>
      <c r="F101" s="21" t="s">
        <v>116</v>
      </c>
      <c r="G101" s="19"/>
      <c r="H101" s="19" t="s">
        <v>117</v>
      </c>
      <c r="I101" s="19"/>
      <c r="J101" s="19"/>
      <c r="K101" s="25">
        <v>0</v>
      </c>
      <c r="L101" s="25">
        <v>938000</v>
      </c>
      <c r="M101" s="25">
        <v>1693000</v>
      </c>
    </row>
    <row r="102" spans="2:13" ht="15.75">
      <c r="B102" s="19"/>
      <c r="C102" s="24"/>
      <c r="D102" s="19"/>
      <c r="E102" s="24"/>
      <c r="F102" s="21"/>
      <c r="G102" s="19"/>
      <c r="H102" s="19"/>
      <c r="I102" s="19"/>
      <c r="J102" s="19"/>
      <c r="K102" s="22">
        <f>K12+K27+K29+K34+K38+K40+K47+K53+K61+K68+K78+K87+K91+K93+K96+K100</f>
        <v>49940441</v>
      </c>
      <c r="L102" s="22">
        <f>L12+L27+L29+L34+L38+L40+L47+L53+L61+L68+L78+L87+L91+L93+L96+L100+L101</f>
        <v>42872100</v>
      </c>
      <c r="M102" s="22">
        <f>M12+M27+M29+M34+M38+M40+M47+M53+M61+M68+M78+M87+M91+M93+M96+M100+M101</f>
        <v>40211000</v>
      </c>
    </row>
    <row r="103" spans="2:13" ht="15.75">
      <c r="B103" s="66"/>
      <c r="C103" s="66"/>
      <c r="D103" s="66"/>
      <c r="E103" s="66"/>
      <c r="F103" s="66"/>
      <c r="G103" s="66"/>
      <c r="H103" s="66"/>
      <c r="I103" s="66"/>
      <c r="J103" s="66"/>
      <c r="K103" s="31"/>
      <c r="L103" s="32"/>
      <c r="M103" s="32"/>
    </row>
    <row r="105" spans="2:10" ht="65.25" customHeight="1">
      <c r="B105" s="67" t="s">
        <v>118</v>
      </c>
      <c r="C105" s="67"/>
      <c r="D105" s="67"/>
      <c r="E105" s="67"/>
      <c r="F105" s="67"/>
      <c r="G105" s="67"/>
      <c r="H105" s="67"/>
      <c r="I105" s="67"/>
      <c r="J105" s="67"/>
    </row>
    <row r="106" spans="2:13" ht="254.25" customHeight="1">
      <c r="B106" s="67"/>
      <c r="C106" s="67"/>
      <c r="D106" s="67"/>
      <c r="E106" s="67"/>
      <c r="F106" s="67"/>
      <c r="G106" s="67"/>
      <c r="H106" s="67"/>
      <c r="I106" s="67"/>
      <c r="J106" s="67"/>
      <c r="K106" s="8">
        <f>K108-K102</f>
        <v>-545591</v>
      </c>
      <c r="L106" s="8">
        <f>L108-L102</f>
        <v>-19000</v>
      </c>
      <c r="M106" s="8">
        <f>M108-M102</f>
        <v>0</v>
      </c>
    </row>
    <row r="108" spans="11:13" ht="15">
      <c r="K108">
        <v>49394850</v>
      </c>
      <c r="L108">
        <v>42853100</v>
      </c>
      <c r="M108">
        <v>40211000</v>
      </c>
    </row>
  </sheetData>
  <sheetProtection/>
  <mergeCells count="4">
    <mergeCell ref="B7:K7"/>
    <mergeCell ref="B103:J103"/>
    <mergeCell ref="B106:J106"/>
    <mergeCell ref="B105:J10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5"/>
  <sheetViews>
    <sheetView zoomScalePageLayoutView="0" workbookViewId="0" topLeftCell="B21">
      <selection activeCell="G57" sqref="G57"/>
    </sheetView>
  </sheetViews>
  <sheetFormatPr defaultColWidth="9.140625" defaultRowHeight="15"/>
  <cols>
    <col min="1" max="1" width="6.00390625" style="0" hidden="1" customWidth="1"/>
    <col min="2" max="2" width="6.00390625" style="35" customWidth="1"/>
    <col min="3" max="3" width="12.28125" style="35" customWidth="1"/>
    <col min="4" max="4" width="13.57421875" style="0" customWidth="1"/>
    <col min="5" max="5" width="13.7109375" style="0" customWidth="1"/>
    <col min="6" max="6" width="15.28125" style="0" customWidth="1"/>
  </cols>
  <sheetData>
    <row r="2" spans="1:6" ht="15.75">
      <c r="A2" s="1"/>
      <c r="B2" s="39"/>
      <c r="C2" s="39" t="s">
        <v>131</v>
      </c>
      <c r="D2" s="1"/>
      <c r="E2" s="1"/>
      <c r="F2" s="1"/>
    </row>
    <row r="3" spans="1:6" ht="15.75">
      <c r="A3" s="1"/>
      <c r="B3" s="39"/>
      <c r="C3" s="39"/>
      <c r="D3" s="1"/>
      <c r="E3" s="1"/>
      <c r="F3" s="1"/>
    </row>
    <row r="4" spans="1:6" ht="15.75">
      <c r="A4" s="40"/>
      <c r="B4" s="41" t="s">
        <v>145</v>
      </c>
      <c r="C4" s="41" t="s">
        <v>146</v>
      </c>
      <c r="D4" s="40">
        <v>2018</v>
      </c>
      <c r="E4" s="40">
        <v>2019</v>
      </c>
      <c r="F4" s="40">
        <v>2020</v>
      </c>
    </row>
    <row r="5" spans="1:6" ht="15.75">
      <c r="A5" s="40"/>
      <c r="B5" s="44" t="s">
        <v>132</v>
      </c>
      <c r="C5" s="45"/>
      <c r="D5" s="43">
        <v>9581.87</v>
      </c>
      <c r="E5" s="43">
        <v>10575.46</v>
      </c>
      <c r="F5" s="43">
        <v>10375.46</v>
      </c>
    </row>
    <row r="6" spans="1:6" ht="15.75">
      <c r="A6" s="19"/>
      <c r="B6" s="21" t="s">
        <v>132</v>
      </c>
      <c r="C6" s="36" t="s">
        <v>133</v>
      </c>
      <c r="D6" s="42">
        <v>1206.27</v>
      </c>
      <c r="E6" s="42">
        <v>1207</v>
      </c>
      <c r="F6" s="42">
        <v>1207</v>
      </c>
    </row>
    <row r="7" spans="1:6" ht="16.5" thickBot="1">
      <c r="A7" s="4"/>
      <c r="B7" s="37" t="s">
        <v>132</v>
      </c>
      <c r="C7" s="38" t="s">
        <v>134</v>
      </c>
      <c r="D7" s="7">
        <v>7473.6</v>
      </c>
      <c r="E7" s="7">
        <v>8066.46</v>
      </c>
      <c r="F7" s="7">
        <v>8066.46</v>
      </c>
    </row>
    <row r="8" spans="1:6" ht="16.5" thickBot="1">
      <c r="A8" s="4"/>
      <c r="B8" s="37" t="s">
        <v>132</v>
      </c>
      <c r="C8" s="38" t="s">
        <v>136</v>
      </c>
      <c r="D8" s="7">
        <v>180</v>
      </c>
      <c r="E8" s="7">
        <v>180</v>
      </c>
      <c r="F8" s="7">
        <v>180</v>
      </c>
    </row>
    <row r="9" spans="1:6" ht="16.5" thickBot="1">
      <c r="A9" s="4"/>
      <c r="B9" s="37" t="s">
        <v>132</v>
      </c>
      <c r="C9" s="38" t="s">
        <v>135</v>
      </c>
      <c r="D9" s="7">
        <v>400</v>
      </c>
      <c r="E9" s="7">
        <v>800</v>
      </c>
      <c r="F9" s="7">
        <v>600</v>
      </c>
    </row>
    <row r="10" spans="1:6" ht="16.5" thickBot="1">
      <c r="A10" s="4"/>
      <c r="B10" s="37" t="s">
        <v>132</v>
      </c>
      <c r="C10" s="38" t="s">
        <v>137</v>
      </c>
      <c r="D10" s="7">
        <f>D11+D12+D13</f>
        <v>322</v>
      </c>
      <c r="E10" s="7">
        <f>E11+E12+E13</f>
        <v>322</v>
      </c>
      <c r="F10" s="7">
        <f>F11+F12+F13</f>
        <v>322</v>
      </c>
    </row>
    <row r="11" spans="1:6" ht="32.25" hidden="1" thickBot="1">
      <c r="A11" s="4"/>
      <c r="B11" s="37"/>
      <c r="C11" s="38" t="s">
        <v>34</v>
      </c>
      <c r="D11" s="7">
        <v>52</v>
      </c>
      <c r="E11" s="7">
        <v>52</v>
      </c>
      <c r="F11" s="7">
        <v>52</v>
      </c>
    </row>
    <row r="12" spans="1:6" ht="16.5" hidden="1" thickBot="1">
      <c r="A12" s="4"/>
      <c r="B12" s="37"/>
      <c r="C12" s="38" t="s">
        <v>48</v>
      </c>
      <c r="D12" s="7">
        <v>260</v>
      </c>
      <c r="E12" s="7">
        <v>260</v>
      </c>
      <c r="F12" s="7">
        <v>260</v>
      </c>
    </row>
    <row r="13" spans="1:6" ht="32.25" hidden="1" thickBot="1">
      <c r="A13" s="4"/>
      <c r="B13" s="37"/>
      <c r="C13" s="38" t="s">
        <v>41</v>
      </c>
      <c r="D13" s="7">
        <v>10</v>
      </c>
      <c r="E13" s="7">
        <v>10</v>
      </c>
      <c r="F13" s="7">
        <v>10</v>
      </c>
    </row>
    <row r="14" spans="1:6" ht="16.5" thickBot="1">
      <c r="A14" s="4"/>
      <c r="B14" s="46" t="s">
        <v>138</v>
      </c>
      <c r="C14" s="47"/>
      <c r="D14" s="34">
        <v>540</v>
      </c>
      <c r="E14" s="34">
        <v>540</v>
      </c>
      <c r="F14" s="34">
        <v>540</v>
      </c>
    </row>
    <row r="15" spans="1:6" ht="16.5" thickBot="1">
      <c r="A15" s="4"/>
      <c r="B15" s="37" t="s">
        <v>138</v>
      </c>
      <c r="C15" s="38" t="s">
        <v>139</v>
      </c>
      <c r="D15" s="7">
        <v>200</v>
      </c>
      <c r="E15" s="7">
        <v>200</v>
      </c>
      <c r="F15" s="7">
        <v>200</v>
      </c>
    </row>
    <row r="16" spans="1:6" ht="16.5" thickBot="1">
      <c r="A16" s="4"/>
      <c r="B16" s="37" t="s">
        <v>138</v>
      </c>
      <c r="C16" s="38" t="s">
        <v>140</v>
      </c>
      <c r="D16" s="7">
        <v>340</v>
      </c>
      <c r="E16" s="7">
        <v>340</v>
      </c>
      <c r="F16" s="7">
        <v>340</v>
      </c>
    </row>
    <row r="17" spans="1:6" s="49" customFormat="1" ht="16.5" thickBot="1">
      <c r="A17" s="48"/>
      <c r="B17" s="46" t="s">
        <v>134</v>
      </c>
      <c r="C17" s="47"/>
      <c r="D17" s="34">
        <v>9585.94</v>
      </c>
      <c r="E17" s="34">
        <v>9186.7</v>
      </c>
      <c r="F17" s="34">
        <v>10292.6</v>
      </c>
    </row>
    <row r="18" spans="1:6" ht="15.75" customHeight="1" thickBot="1">
      <c r="A18" s="4"/>
      <c r="B18" s="37" t="s">
        <v>134</v>
      </c>
      <c r="C18" s="38" t="s">
        <v>139</v>
      </c>
      <c r="D18" s="7">
        <f>D19+D20</f>
        <v>8717.939999999999</v>
      </c>
      <c r="E18" s="7">
        <f>E19+E20</f>
        <v>8018.7</v>
      </c>
      <c r="F18" s="7">
        <f>F19+F20</f>
        <v>9124.6</v>
      </c>
    </row>
    <row r="19" spans="1:6" ht="48" hidden="1" thickBot="1">
      <c r="A19" s="4"/>
      <c r="B19" s="37"/>
      <c r="C19" s="38" t="s">
        <v>51</v>
      </c>
      <c r="D19" s="7">
        <v>2000</v>
      </c>
      <c r="E19" s="7">
        <v>0</v>
      </c>
      <c r="F19" s="7">
        <v>0</v>
      </c>
    </row>
    <row r="20" spans="1:6" ht="32.25" hidden="1" thickBot="1">
      <c r="A20" s="4"/>
      <c r="B20" s="37"/>
      <c r="C20" s="38" t="s">
        <v>13</v>
      </c>
      <c r="D20" s="7">
        <v>6717.94</v>
      </c>
      <c r="E20" s="7">
        <v>8018.7</v>
      </c>
      <c r="F20" s="7">
        <v>9124.6</v>
      </c>
    </row>
    <row r="21" spans="1:6" ht="14.25" customHeight="1" thickBot="1">
      <c r="A21" s="4"/>
      <c r="B21" s="37" t="s">
        <v>134</v>
      </c>
      <c r="C21" s="38" t="s">
        <v>141</v>
      </c>
      <c r="D21" s="7">
        <f>D22+D23+D24+D25+D26</f>
        <v>868</v>
      </c>
      <c r="E21" s="7">
        <f>E22+E23+E24+E25+E26</f>
        <v>1168</v>
      </c>
      <c r="F21" s="7">
        <f>F22+F23+F24+F25+F26</f>
        <v>1168</v>
      </c>
    </row>
    <row r="22" spans="1:6" ht="0.75" customHeight="1" hidden="1" thickBot="1">
      <c r="A22" s="4"/>
      <c r="B22" s="37"/>
      <c r="C22" s="38" t="s">
        <v>123</v>
      </c>
      <c r="D22" s="7">
        <v>100</v>
      </c>
      <c r="E22" s="7">
        <v>400</v>
      </c>
      <c r="F22" s="7">
        <v>400</v>
      </c>
    </row>
    <row r="23" spans="1:6" ht="32.25" hidden="1" thickBot="1">
      <c r="A23" s="4"/>
      <c r="B23" s="37"/>
      <c r="C23" s="38" t="s">
        <v>42</v>
      </c>
      <c r="D23" s="7">
        <v>111</v>
      </c>
      <c r="E23" s="7">
        <v>111</v>
      </c>
      <c r="F23" s="7">
        <v>111</v>
      </c>
    </row>
    <row r="24" spans="1:6" ht="32.25" hidden="1" thickBot="1">
      <c r="A24" s="4"/>
      <c r="B24" s="37"/>
      <c r="C24" s="38" t="s">
        <v>43</v>
      </c>
      <c r="D24" s="7">
        <v>277</v>
      </c>
      <c r="E24" s="7">
        <v>277</v>
      </c>
      <c r="F24" s="7">
        <v>277</v>
      </c>
    </row>
    <row r="25" spans="1:6" ht="48" hidden="1" thickBot="1">
      <c r="A25" s="4"/>
      <c r="B25" s="37"/>
      <c r="C25" s="38" t="s">
        <v>127</v>
      </c>
      <c r="D25" s="7">
        <v>109</v>
      </c>
      <c r="E25" s="7">
        <v>109</v>
      </c>
      <c r="F25" s="7">
        <v>109</v>
      </c>
    </row>
    <row r="26" spans="1:6" ht="32.25" hidden="1" thickBot="1">
      <c r="A26" s="4"/>
      <c r="B26" s="37"/>
      <c r="C26" s="38" t="s">
        <v>44</v>
      </c>
      <c r="D26" s="7">
        <v>271</v>
      </c>
      <c r="E26" s="7">
        <v>271</v>
      </c>
      <c r="F26" s="7">
        <v>271</v>
      </c>
    </row>
    <row r="27" spans="1:6" s="49" customFormat="1" ht="16.5" thickBot="1">
      <c r="A27" s="48"/>
      <c r="B27" s="46" t="s">
        <v>142</v>
      </c>
      <c r="C27" s="47"/>
      <c r="D27" s="34">
        <v>26692.34</v>
      </c>
      <c r="E27" s="34">
        <f>E28+E32+E37+E42</f>
        <v>19865.04</v>
      </c>
      <c r="F27" s="34">
        <v>15639.04</v>
      </c>
    </row>
    <row r="28" spans="1:6" ht="16.5" thickBot="1">
      <c r="A28" s="4"/>
      <c r="B28" s="37" t="s">
        <v>142</v>
      </c>
      <c r="C28" s="38" t="s">
        <v>132</v>
      </c>
      <c r="D28" s="7">
        <f>D29+D30+D31</f>
        <v>8111.375</v>
      </c>
      <c r="E28" s="7">
        <f>E29+E30+E31</f>
        <v>2260</v>
      </c>
      <c r="F28" s="7">
        <f>F29+F30+F31</f>
        <v>2000</v>
      </c>
    </row>
    <row r="29" spans="1:6" ht="48.75" customHeight="1" hidden="1" thickBot="1">
      <c r="A29" s="4"/>
      <c r="B29" s="37"/>
      <c r="C29" s="38" t="s">
        <v>30</v>
      </c>
      <c r="D29" s="7">
        <v>1400</v>
      </c>
      <c r="E29" s="7">
        <v>1560</v>
      </c>
      <c r="F29" s="7">
        <v>1700</v>
      </c>
    </row>
    <row r="30" spans="1:6" ht="24" customHeight="1" hidden="1" thickBot="1">
      <c r="A30" s="4"/>
      <c r="B30" s="37"/>
      <c r="C30" s="38" t="s">
        <v>45</v>
      </c>
      <c r="D30" s="7">
        <v>6211.375</v>
      </c>
      <c r="E30" s="7">
        <v>0</v>
      </c>
      <c r="F30" s="7">
        <v>0</v>
      </c>
    </row>
    <row r="31" spans="1:6" ht="22.5" customHeight="1" hidden="1" thickBot="1">
      <c r="A31" s="4"/>
      <c r="B31" s="37"/>
      <c r="C31" s="38" t="s">
        <v>53</v>
      </c>
      <c r="D31" s="7">
        <v>500</v>
      </c>
      <c r="E31" s="7">
        <v>700</v>
      </c>
      <c r="F31" s="7">
        <v>300</v>
      </c>
    </row>
    <row r="32" spans="1:6" ht="16.5" thickBot="1">
      <c r="A32" s="4"/>
      <c r="B32" s="37" t="s">
        <v>142</v>
      </c>
      <c r="C32" s="38" t="s">
        <v>133</v>
      </c>
      <c r="D32" s="7">
        <f>D33+D34+D35+D36</f>
        <v>4828.5</v>
      </c>
      <c r="E32" s="7">
        <f>E33+E34+E35+E36</f>
        <v>1434</v>
      </c>
      <c r="F32" s="7">
        <f>F33+F34+F35+F36</f>
        <v>1134</v>
      </c>
    </row>
    <row r="33" spans="1:6" ht="19.5" customHeight="1" hidden="1" thickBot="1">
      <c r="A33" s="4"/>
      <c r="B33" s="37"/>
      <c r="C33" s="38" t="s">
        <v>31</v>
      </c>
      <c r="D33" s="7">
        <v>1444.5</v>
      </c>
      <c r="E33" s="7"/>
      <c r="F33" s="7"/>
    </row>
    <row r="34" spans="1:6" ht="21" customHeight="1" hidden="1" thickBot="1">
      <c r="A34" s="4"/>
      <c r="B34" s="37"/>
      <c r="C34" s="38" t="s">
        <v>32</v>
      </c>
      <c r="D34" s="7">
        <v>2500</v>
      </c>
      <c r="E34" s="7"/>
      <c r="F34" s="7"/>
    </row>
    <row r="35" spans="1:6" ht="18" customHeight="1" hidden="1" thickBot="1">
      <c r="A35" s="4"/>
      <c r="B35" s="37"/>
      <c r="C35" s="38" t="s">
        <v>46</v>
      </c>
      <c r="D35" s="7">
        <v>134</v>
      </c>
      <c r="E35" s="7">
        <v>134</v>
      </c>
      <c r="F35" s="7">
        <v>134</v>
      </c>
    </row>
    <row r="36" spans="1:6" ht="21" customHeight="1" hidden="1" thickBot="1">
      <c r="A36" s="4"/>
      <c r="B36" s="37"/>
      <c r="C36" s="38" t="s">
        <v>52</v>
      </c>
      <c r="D36" s="7">
        <v>750</v>
      </c>
      <c r="E36" s="7">
        <v>1300</v>
      </c>
      <c r="F36" s="7">
        <v>1000</v>
      </c>
    </row>
    <row r="37" spans="1:6" ht="16.5" thickBot="1">
      <c r="A37" s="4"/>
      <c r="B37" s="37" t="s">
        <v>142</v>
      </c>
      <c r="C37" s="38" t="s">
        <v>138</v>
      </c>
      <c r="D37" s="7">
        <f>D38+D39+D40+D41</f>
        <v>7752.46</v>
      </c>
      <c r="E37" s="7">
        <v>9671.04</v>
      </c>
      <c r="F37" s="7">
        <f>F38+F39+F40+F41</f>
        <v>6005.04</v>
      </c>
    </row>
    <row r="38" spans="1:6" ht="32.25" hidden="1" thickBot="1">
      <c r="A38" s="4">
        <f>A37+1</f>
        <v>1</v>
      </c>
      <c r="B38" s="37"/>
      <c r="C38" s="38" t="s">
        <v>21</v>
      </c>
      <c r="D38" s="7">
        <v>3200</v>
      </c>
      <c r="E38" s="7">
        <v>3200</v>
      </c>
      <c r="F38" s="7">
        <v>3200</v>
      </c>
    </row>
    <row r="39" spans="1:6" ht="32.25" hidden="1" thickBot="1">
      <c r="A39" s="4">
        <f>A38+1</f>
        <v>2</v>
      </c>
      <c r="B39" s="37"/>
      <c r="C39" s="38" t="s">
        <v>22</v>
      </c>
      <c r="D39" s="7">
        <v>200</v>
      </c>
      <c r="E39" s="7">
        <v>200</v>
      </c>
      <c r="F39" s="7">
        <v>200</v>
      </c>
    </row>
    <row r="40" spans="1:6" ht="16.5" hidden="1" thickBot="1">
      <c r="A40" s="4">
        <f>A39+1</f>
        <v>3</v>
      </c>
      <c r="B40" s="37"/>
      <c r="C40" s="38" t="s">
        <v>23</v>
      </c>
      <c r="D40" s="7">
        <v>200</v>
      </c>
      <c r="E40" s="7">
        <v>200</v>
      </c>
      <c r="F40" s="7">
        <v>200</v>
      </c>
    </row>
    <row r="41" spans="1:6" ht="24.75" customHeight="1" hidden="1" thickBot="1">
      <c r="A41" s="4">
        <f>A40+1</f>
        <v>4</v>
      </c>
      <c r="B41" s="37"/>
      <c r="C41" s="38" t="s">
        <v>33</v>
      </c>
      <c r="D41" s="7">
        <v>4152.46</v>
      </c>
      <c r="E41" s="7">
        <v>6122.04</v>
      </c>
      <c r="F41" s="7">
        <v>2405.04</v>
      </c>
    </row>
    <row r="42" spans="1:6" ht="16.5" thickBot="1">
      <c r="A42" s="4"/>
      <c r="B42" s="37" t="s">
        <v>142</v>
      </c>
      <c r="C42" s="38" t="s">
        <v>142</v>
      </c>
      <c r="D42" s="7">
        <v>6000</v>
      </c>
      <c r="E42" s="7">
        <v>6500</v>
      </c>
      <c r="F42" s="7">
        <v>6500</v>
      </c>
    </row>
    <row r="43" spans="1:6" s="49" customFormat="1" ht="16.5" thickBot="1">
      <c r="A43" s="48"/>
      <c r="B43" s="46" t="s">
        <v>143</v>
      </c>
      <c r="C43" s="47"/>
      <c r="D43" s="34">
        <v>778.4</v>
      </c>
      <c r="E43" s="34">
        <v>927.9</v>
      </c>
      <c r="F43" s="34">
        <v>927.9</v>
      </c>
    </row>
    <row r="44" spans="1:6" ht="16.5" thickBot="1">
      <c r="A44" s="4"/>
      <c r="B44" s="37" t="s">
        <v>143</v>
      </c>
      <c r="C44" s="38" t="s">
        <v>132</v>
      </c>
      <c r="D44" s="7">
        <v>778.4</v>
      </c>
      <c r="E44" s="7">
        <v>927.9</v>
      </c>
      <c r="F44" s="7">
        <v>927.9</v>
      </c>
    </row>
    <row r="45" spans="1:6" s="49" customFormat="1" ht="16.5" thickBot="1">
      <c r="A45" s="48"/>
      <c r="B45" s="46" t="s">
        <v>140</v>
      </c>
      <c r="C45" s="47"/>
      <c r="D45" s="34">
        <v>2066.3</v>
      </c>
      <c r="E45" s="34">
        <v>320</v>
      </c>
      <c r="F45" s="34">
        <v>320</v>
      </c>
    </row>
    <row r="46" spans="1:6" ht="16.5" thickBot="1">
      <c r="A46" s="4"/>
      <c r="B46" s="37" t="s">
        <v>140</v>
      </c>
      <c r="C46" s="38" t="s">
        <v>132</v>
      </c>
      <c r="D46" s="7">
        <v>180</v>
      </c>
      <c r="E46" s="7">
        <v>180</v>
      </c>
      <c r="F46" s="7">
        <v>180</v>
      </c>
    </row>
    <row r="47" spans="1:6" ht="16.5" thickBot="1">
      <c r="A47" s="4"/>
      <c r="B47" s="37" t="s">
        <v>140</v>
      </c>
      <c r="C47" s="38" t="s">
        <v>138</v>
      </c>
      <c r="D47" s="7">
        <v>1886.3</v>
      </c>
      <c r="E47" s="7">
        <v>140</v>
      </c>
      <c r="F47" s="7">
        <v>140</v>
      </c>
    </row>
    <row r="48" spans="1:6" s="49" customFormat="1" ht="16.5" thickBot="1">
      <c r="A48" s="48"/>
      <c r="B48" s="46" t="s">
        <v>135</v>
      </c>
      <c r="C48" s="47"/>
      <c r="D48" s="34">
        <v>150</v>
      </c>
      <c r="E48" s="34">
        <v>500</v>
      </c>
      <c r="F48" s="34">
        <v>300</v>
      </c>
    </row>
    <row r="49" spans="1:6" ht="16.5" thickBot="1">
      <c r="A49" s="4"/>
      <c r="B49" s="37" t="s">
        <v>135</v>
      </c>
      <c r="C49" s="38" t="s">
        <v>132</v>
      </c>
      <c r="D49" s="7">
        <v>150</v>
      </c>
      <c r="E49" s="7">
        <v>500</v>
      </c>
      <c r="F49" s="7">
        <v>300</v>
      </c>
    </row>
    <row r="50" spans="1:6" s="49" customFormat="1" ht="16.5" thickBot="1">
      <c r="A50" s="48"/>
      <c r="B50" s="46" t="s">
        <v>144</v>
      </c>
      <c r="C50" s="47"/>
      <c r="D50" s="34">
        <v>0</v>
      </c>
      <c r="E50" s="34">
        <v>938</v>
      </c>
      <c r="F50" s="34">
        <v>1816</v>
      </c>
    </row>
    <row r="51" spans="1:6" ht="15.75" customHeight="1" thickBot="1">
      <c r="A51" s="4"/>
      <c r="B51" s="37" t="s">
        <v>144</v>
      </c>
      <c r="C51" s="38" t="s">
        <v>144</v>
      </c>
      <c r="D51" s="7">
        <v>0</v>
      </c>
      <c r="E51" s="7">
        <v>938</v>
      </c>
      <c r="F51" s="7">
        <v>1816</v>
      </c>
    </row>
    <row r="52" spans="1:6" ht="16.5" hidden="1" thickBot="1">
      <c r="A52" s="4">
        <f>A51+1</f>
        <v>1</v>
      </c>
      <c r="B52" s="37" t="s">
        <v>144</v>
      </c>
      <c r="C52" s="38" t="s">
        <v>144</v>
      </c>
      <c r="D52" s="7"/>
      <c r="E52" s="7"/>
      <c r="F52" s="7">
        <v>0</v>
      </c>
    </row>
    <row r="53" spans="1:6" ht="19.5" customHeight="1" thickBot="1">
      <c r="A53" s="68" t="s">
        <v>18</v>
      </c>
      <c r="B53" s="69"/>
      <c r="C53" s="70"/>
      <c r="D53" s="11">
        <f>D5+D14+D17+D27+D43+D45+D48+D50</f>
        <v>49394.850000000006</v>
      </c>
      <c r="E53" s="11">
        <f>E5+E14+E17+E27+E43+E45+E48+E50</f>
        <v>42853.1</v>
      </c>
      <c r="F53" s="11">
        <f>F5+F14+F17+F27+F43+F45+F48+F50</f>
        <v>40211</v>
      </c>
    </row>
    <row r="55" ht="15">
      <c r="E55" s="8">
        <f>E5+E14+E17+E27+E43+E45+E48+E50</f>
        <v>42853.1</v>
      </c>
    </row>
  </sheetData>
  <sheetProtection/>
  <mergeCells count="1">
    <mergeCell ref="A53:C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28">
      <selection activeCell="K5" sqref="K5"/>
    </sheetView>
  </sheetViews>
  <sheetFormatPr defaultColWidth="9.140625" defaultRowHeight="15"/>
  <cols>
    <col min="1" max="1" width="15.7109375" style="0" customWidth="1"/>
    <col min="2" max="2" width="19.00390625" style="0" customWidth="1"/>
    <col min="3" max="3" width="19.57421875" style="0" customWidth="1"/>
    <col min="4" max="4" width="19.8515625" style="0" customWidth="1"/>
    <col min="5" max="5" width="11.7109375" style="0" customWidth="1"/>
    <col min="6" max="6" width="16.7109375" style="0" hidden="1" customWidth="1"/>
    <col min="7" max="7" width="18.28125" style="0" customWidth="1"/>
    <col min="8" max="8" width="15.28125" style="0" customWidth="1"/>
    <col min="9" max="9" width="16.421875" style="49" customWidth="1"/>
    <col min="10" max="10" width="17.8515625" style="0" customWidth="1"/>
    <col min="11" max="11" width="10.57421875" style="0" customWidth="1"/>
    <col min="12" max="12" width="11.57421875" style="0" customWidth="1"/>
    <col min="13" max="13" width="15.421875" style="0" customWidth="1"/>
  </cols>
  <sheetData>
    <row r="1" spans="6:10" ht="15.75">
      <c r="F1" s="49"/>
      <c r="G1" s="52"/>
      <c r="H1" s="53"/>
      <c r="I1" s="53"/>
      <c r="J1" s="53"/>
    </row>
    <row r="2" spans="1:10" ht="15.75">
      <c r="A2" s="1" t="s">
        <v>147</v>
      </c>
      <c r="B2" s="1"/>
      <c r="C2" s="1"/>
      <c r="D2" s="1" t="s">
        <v>151</v>
      </c>
      <c r="G2" s="1" t="s">
        <v>147</v>
      </c>
      <c r="H2" s="1"/>
      <c r="I2" s="1"/>
      <c r="J2" s="1" t="s">
        <v>152</v>
      </c>
    </row>
    <row r="3" spans="1:10" ht="15.75">
      <c r="A3" s="1"/>
      <c r="B3" s="1"/>
      <c r="C3" s="1"/>
      <c r="D3" s="1"/>
      <c r="G3" s="1"/>
      <c r="H3" s="1"/>
      <c r="I3" s="1"/>
      <c r="J3" s="1"/>
    </row>
    <row r="4" spans="1:10" ht="15.75">
      <c r="A4" s="30" t="s">
        <v>148</v>
      </c>
      <c r="B4" s="30">
        <v>2018</v>
      </c>
      <c r="C4" s="30">
        <v>2019</v>
      </c>
      <c r="D4" s="30">
        <v>2020</v>
      </c>
      <c r="G4" s="30" t="s">
        <v>148</v>
      </c>
      <c r="H4" s="30">
        <v>2018</v>
      </c>
      <c r="I4" s="30">
        <v>2019</v>
      </c>
      <c r="J4" s="30">
        <v>2020</v>
      </c>
    </row>
    <row r="5" spans="1:10" ht="15.75">
      <c r="A5" s="30">
        <v>110</v>
      </c>
      <c r="B5" s="51">
        <f>B6+B7</f>
        <v>3528400</v>
      </c>
      <c r="C5" s="51">
        <f>C6+C7</f>
        <v>3645600</v>
      </c>
      <c r="D5" s="51">
        <f>D6+D7</f>
        <v>3645600</v>
      </c>
      <c r="G5" s="30">
        <v>110</v>
      </c>
      <c r="H5" s="51">
        <f>H6+H7</f>
        <v>3528.4</v>
      </c>
      <c r="I5" s="51">
        <f>I6+I7</f>
        <v>3645.6</v>
      </c>
      <c r="J5" s="51">
        <f>J6+J7</f>
        <v>3645.6</v>
      </c>
    </row>
    <row r="6" spans="1:10" ht="15.75">
      <c r="A6" s="30">
        <v>111</v>
      </c>
      <c r="B6" s="51">
        <v>2710000</v>
      </c>
      <c r="C6" s="51">
        <v>2800000</v>
      </c>
      <c r="D6" s="51">
        <v>2800000</v>
      </c>
      <c r="G6" s="30">
        <v>111</v>
      </c>
      <c r="H6" s="51">
        <v>2710</v>
      </c>
      <c r="I6" s="51">
        <v>2800</v>
      </c>
      <c r="J6" s="51">
        <v>2800</v>
      </c>
    </row>
    <row r="7" spans="1:10" ht="15.75">
      <c r="A7" s="30">
        <v>119</v>
      </c>
      <c r="B7" s="51">
        <v>818400</v>
      </c>
      <c r="C7" s="51">
        <v>845600</v>
      </c>
      <c r="D7" s="51">
        <v>845600</v>
      </c>
      <c r="G7" s="30">
        <v>119</v>
      </c>
      <c r="H7" s="51">
        <v>818.4</v>
      </c>
      <c r="I7" s="51">
        <v>845.6</v>
      </c>
      <c r="J7" s="51">
        <v>845.6</v>
      </c>
    </row>
    <row r="8" spans="1:10" ht="15.75">
      <c r="A8" s="30">
        <v>120</v>
      </c>
      <c r="B8" s="51">
        <f>B9+B10</f>
        <v>6444770</v>
      </c>
      <c r="C8" s="51">
        <f>C9+C10</f>
        <v>6447500</v>
      </c>
      <c r="D8" s="51">
        <f>D9+D10</f>
        <v>6447500</v>
      </c>
      <c r="G8" s="30">
        <v>120</v>
      </c>
      <c r="H8" s="51">
        <f>H9+H10</f>
        <v>6444.77</v>
      </c>
      <c r="I8" s="51">
        <f>I9+I10</f>
        <v>6447.5</v>
      </c>
      <c r="J8" s="51">
        <f>J9+J10</f>
        <v>6447.5</v>
      </c>
    </row>
    <row r="9" spans="1:10" ht="15.75">
      <c r="A9" s="30">
        <v>121</v>
      </c>
      <c r="B9" s="51">
        <v>4949870</v>
      </c>
      <c r="C9" s="51">
        <v>4952000</v>
      </c>
      <c r="D9" s="51">
        <v>4952000</v>
      </c>
      <c r="G9" s="30">
        <v>121</v>
      </c>
      <c r="H9" s="51">
        <v>4949.87</v>
      </c>
      <c r="I9" s="51">
        <v>4952</v>
      </c>
      <c r="J9" s="51">
        <v>4952</v>
      </c>
    </row>
    <row r="10" spans="1:10" ht="15.75">
      <c r="A10" s="30">
        <v>129</v>
      </c>
      <c r="B10" s="51">
        <v>1494900</v>
      </c>
      <c r="C10" s="51">
        <v>1495500</v>
      </c>
      <c r="D10" s="51">
        <v>1495500</v>
      </c>
      <c r="G10" s="30">
        <v>129</v>
      </c>
      <c r="H10" s="51">
        <v>1494.9</v>
      </c>
      <c r="I10" s="51">
        <v>1495.5</v>
      </c>
      <c r="J10" s="51">
        <v>1495.5</v>
      </c>
    </row>
    <row r="11" spans="1:10" ht="15.75">
      <c r="A11" s="30">
        <v>240</v>
      </c>
      <c r="B11" s="51">
        <f>B12+B13+B14</f>
        <v>23475165</v>
      </c>
      <c r="C11" s="51"/>
      <c r="D11" s="51"/>
      <c r="G11" s="30">
        <v>140</v>
      </c>
      <c r="H11" s="51">
        <f>H12+H13+H14</f>
        <v>23475.165</v>
      </c>
      <c r="I11" s="51">
        <f>I12+I13+I14</f>
        <v>27219.1</v>
      </c>
      <c r="J11" s="51">
        <f>J12+J13+J14</f>
        <v>23851</v>
      </c>
    </row>
    <row r="12" spans="1:10" ht="15.75">
      <c r="A12" s="30">
        <v>242</v>
      </c>
      <c r="B12" s="51">
        <v>935000</v>
      </c>
      <c r="C12" s="51">
        <v>1175460</v>
      </c>
      <c r="D12" s="51">
        <v>1175460</v>
      </c>
      <c r="G12" s="30">
        <v>242</v>
      </c>
      <c r="H12" s="51">
        <v>935</v>
      </c>
      <c r="I12" s="51">
        <v>1175.46</v>
      </c>
      <c r="J12" s="51">
        <v>1175.46</v>
      </c>
    </row>
    <row r="13" spans="1:10" ht="15.75">
      <c r="A13" s="30">
        <v>243</v>
      </c>
      <c r="B13" s="51">
        <v>300000</v>
      </c>
      <c r="C13" s="51">
        <v>200000</v>
      </c>
      <c r="D13" s="51">
        <v>100000</v>
      </c>
      <c r="F13" s="54"/>
      <c r="G13" s="30">
        <v>243</v>
      </c>
      <c r="H13" s="51">
        <v>300</v>
      </c>
      <c r="I13" s="51">
        <v>200</v>
      </c>
      <c r="J13" s="51">
        <v>100</v>
      </c>
    </row>
    <row r="14" spans="1:10" ht="15.75">
      <c r="A14" s="55">
        <v>244</v>
      </c>
      <c r="B14" s="56">
        <v>22240165</v>
      </c>
      <c r="C14" s="56">
        <v>25843640</v>
      </c>
      <c r="D14" s="56">
        <v>22575540</v>
      </c>
      <c r="G14" s="30">
        <v>244</v>
      </c>
      <c r="H14" s="51">
        <v>22240.165</v>
      </c>
      <c r="I14" s="51">
        <v>25843.64</v>
      </c>
      <c r="J14" s="51">
        <v>22575.54</v>
      </c>
    </row>
    <row r="15" spans="1:10" ht="15.75">
      <c r="A15" s="57" t="s">
        <v>149</v>
      </c>
      <c r="B15" s="58">
        <v>3452100</v>
      </c>
      <c r="C15" s="58">
        <v>3452100</v>
      </c>
      <c r="D15" s="58">
        <v>3452100</v>
      </c>
      <c r="G15" s="30" t="s">
        <v>153</v>
      </c>
      <c r="H15" s="51">
        <v>3452.1</v>
      </c>
      <c r="I15" s="51">
        <v>3452.1</v>
      </c>
      <c r="J15" s="51">
        <v>3452.1</v>
      </c>
    </row>
    <row r="16" spans="1:10" ht="15.75">
      <c r="A16" s="59" t="s">
        <v>71</v>
      </c>
      <c r="B16" s="22">
        <v>452100</v>
      </c>
      <c r="C16" s="23">
        <v>452100</v>
      </c>
      <c r="D16" s="23">
        <v>452100</v>
      </c>
      <c r="E16" s="35"/>
      <c r="F16" s="35"/>
      <c r="G16" s="60" t="s">
        <v>71</v>
      </c>
      <c r="H16" s="51">
        <v>452.1</v>
      </c>
      <c r="I16" s="51">
        <v>452.1</v>
      </c>
      <c r="J16" s="51">
        <v>452.1</v>
      </c>
    </row>
    <row r="17" spans="1:10" ht="15.75">
      <c r="A17" s="59" t="s">
        <v>100</v>
      </c>
      <c r="B17" s="22">
        <v>3000000</v>
      </c>
      <c r="C17" s="23">
        <v>3000000</v>
      </c>
      <c r="D17" s="23">
        <v>3000000</v>
      </c>
      <c r="E17" s="35"/>
      <c r="F17" s="35"/>
      <c r="G17" s="60" t="s">
        <v>100</v>
      </c>
      <c r="H17" s="51">
        <v>3000</v>
      </c>
      <c r="I17" s="51">
        <v>3000</v>
      </c>
      <c r="J17" s="51">
        <v>3000</v>
      </c>
    </row>
    <row r="18" spans="1:10" ht="15.75">
      <c r="A18" s="61">
        <v>310</v>
      </c>
      <c r="B18" s="62">
        <f>B19</f>
        <v>180000</v>
      </c>
      <c r="C18" s="62">
        <f>C19</f>
        <v>180000</v>
      </c>
      <c r="D18" s="62">
        <f>D19</f>
        <v>180000</v>
      </c>
      <c r="G18" s="30">
        <v>310</v>
      </c>
      <c r="H18" s="51">
        <f>H19</f>
        <v>180</v>
      </c>
      <c r="I18" s="51">
        <f>I19</f>
        <v>180</v>
      </c>
      <c r="J18" s="51">
        <f>J19</f>
        <v>180</v>
      </c>
    </row>
    <row r="19" spans="1:10" ht="15.75">
      <c r="A19" s="30">
        <v>312</v>
      </c>
      <c r="B19" s="51">
        <v>180000</v>
      </c>
      <c r="C19" s="51">
        <v>180000</v>
      </c>
      <c r="D19" s="51">
        <v>180000</v>
      </c>
      <c r="G19" s="30">
        <v>312</v>
      </c>
      <c r="H19" s="51">
        <v>180</v>
      </c>
      <c r="I19" s="51">
        <v>180</v>
      </c>
      <c r="J19" s="51">
        <v>180</v>
      </c>
    </row>
    <row r="20" spans="1:10" ht="15.75">
      <c r="A20" s="30">
        <v>410</v>
      </c>
      <c r="B20" s="51">
        <f>B21+B22</f>
        <v>10155875</v>
      </c>
      <c r="C20" s="51">
        <f>C21+C22</f>
        <v>0</v>
      </c>
      <c r="D20" s="51">
        <f>D21+D22</f>
        <v>0</v>
      </c>
      <c r="G20" s="30">
        <v>410</v>
      </c>
      <c r="H20" s="51">
        <f>H21+H22</f>
        <v>10155.875</v>
      </c>
      <c r="I20" s="51">
        <f>I21+I22</f>
        <v>0</v>
      </c>
      <c r="J20" s="51">
        <f>J21+J22</f>
        <v>0</v>
      </c>
    </row>
    <row r="21" spans="1:10" ht="15.75">
      <c r="A21" s="30">
        <v>412</v>
      </c>
      <c r="B21" s="51">
        <v>6211375</v>
      </c>
      <c r="C21" s="51"/>
      <c r="D21" s="51"/>
      <c r="G21" s="30">
        <v>412</v>
      </c>
      <c r="H21" s="51">
        <v>6211.375</v>
      </c>
      <c r="I21" s="51">
        <v>0</v>
      </c>
      <c r="J21" s="51">
        <v>0</v>
      </c>
    </row>
    <row r="22" spans="1:10" ht="15.75">
      <c r="A22" s="30">
        <v>414</v>
      </c>
      <c r="B22" s="51">
        <v>3944500</v>
      </c>
      <c r="C22" s="51">
        <v>0</v>
      </c>
      <c r="D22" s="51">
        <v>0</v>
      </c>
      <c r="G22" s="30">
        <v>414</v>
      </c>
      <c r="H22" s="51">
        <v>3944.5</v>
      </c>
      <c r="I22" s="51">
        <v>0</v>
      </c>
      <c r="J22" s="51">
        <v>0</v>
      </c>
    </row>
    <row r="23" spans="1:10" ht="15.75">
      <c r="A23" s="30">
        <v>540</v>
      </c>
      <c r="B23" s="51">
        <f>B24</f>
        <v>3558700</v>
      </c>
      <c r="C23" s="51">
        <f>C24</f>
        <v>1951900</v>
      </c>
      <c r="D23" s="51">
        <f>D24</f>
        <v>1951900</v>
      </c>
      <c r="G23" s="30">
        <v>540</v>
      </c>
      <c r="H23" s="51">
        <f>H24</f>
        <v>3558.7</v>
      </c>
      <c r="I23" s="51">
        <f>I24</f>
        <v>1951.9</v>
      </c>
      <c r="J23" s="51">
        <f>J24</f>
        <v>1951.9</v>
      </c>
    </row>
    <row r="24" spans="1:10" ht="15.75">
      <c r="A24" s="30">
        <v>540</v>
      </c>
      <c r="B24" s="51">
        <v>3558700</v>
      </c>
      <c r="C24" s="51">
        <v>1951900</v>
      </c>
      <c r="D24" s="51">
        <v>1951900</v>
      </c>
      <c r="G24" s="30">
        <v>540</v>
      </c>
      <c r="H24" s="51">
        <v>3558.7</v>
      </c>
      <c r="I24" s="51">
        <v>1951.9</v>
      </c>
      <c r="J24" s="51">
        <v>1951.9</v>
      </c>
    </row>
    <row r="25" spans="1:10" ht="15.75">
      <c r="A25" s="30">
        <v>850</v>
      </c>
      <c r="B25" s="51">
        <f>B26+B27</f>
        <v>1651940</v>
      </c>
      <c r="C25" s="51">
        <f>C26+C27</f>
        <v>1671000</v>
      </c>
      <c r="D25" s="51">
        <f>D26+D27</f>
        <v>1842000</v>
      </c>
      <c r="G25" s="30">
        <v>850</v>
      </c>
      <c r="H25" s="51">
        <f>H26+H27</f>
        <v>1651.94</v>
      </c>
      <c r="I25" s="51">
        <f>I26+I27</f>
        <v>1671</v>
      </c>
      <c r="J25" s="51">
        <f>J26+J27</f>
        <v>1842</v>
      </c>
    </row>
    <row r="26" spans="1:10" ht="15.75">
      <c r="A26" s="30">
        <v>852</v>
      </c>
      <c r="B26" s="51">
        <v>1631940</v>
      </c>
      <c r="C26" s="51">
        <v>1651000</v>
      </c>
      <c r="D26" s="51">
        <v>1822000</v>
      </c>
      <c r="G26" s="30">
        <v>852</v>
      </c>
      <c r="H26" s="51">
        <v>1631.94</v>
      </c>
      <c r="I26" s="51">
        <v>1651</v>
      </c>
      <c r="J26" s="51">
        <v>1822</v>
      </c>
    </row>
    <row r="27" spans="1:10" ht="15.75">
      <c r="A27" s="30">
        <v>853</v>
      </c>
      <c r="B27" s="51">
        <v>20000</v>
      </c>
      <c r="C27" s="51">
        <v>20000</v>
      </c>
      <c r="D27" s="51">
        <v>20000</v>
      </c>
      <c r="G27" s="30">
        <v>853</v>
      </c>
      <c r="H27" s="51">
        <v>20</v>
      </c>
      <c r="I27" s="51">
        <v>20</v>
      </c>
      <c r="J27" s="51">
        <v>20</v>
      </c>
    </row>
    <row r="28" spans="1:10" ht="15.75">
      <c r="A28" s="30">
        <v>870</v>
      </c>
      <c r="B28" s="51">
        <f>B29</f>
        <v>400000</v>
      </c>
      <c r="C28" s="51">
        <f>C29</f>
        <v>800000</v>
      </c>
      <c r="D28" s="51">
        <f>D29</f>
        <v>600000</v>
      </c>
      <c r="G28" s="30">
        <v>870</v>
      </c>
      <c r="H28" s="51">
        <f>H29</f>
        <v>400</v>
      </c>
      <c r="I28" s="51">
        <f>I29</f>
        <v>800</v>
      </c>
      <c r="J28" s="51">
        <f>J29</f>
        <v>600</v>
      </c>
    </row>
    <row r="29" spans="1:10" ht="15.75">
      <c r="A29" s="30">
        <v>870</v>
      </c>
      <c r="B29" s="51">
        <v>400000</v>
      </c>
      <c r="C29" s="51">
        <v>800000</v>
      </c>
      <c r="D29" s="51">
        <v>600000</v>
      </c>
      <c r="G29" s="30">
        <v>870</v>
      </c>
      <c r="H29" s="51">
        <v>400</v>
      </c>
      <c r="I29" s="51">
        <v>800</v>
      </c>
      <c r="J29" s="51">
        <v>600</v>
      </c>
    </row>
    <row r="30" spans="1:10" ht="15.75">
      <c r="A30" s="30">
        <v>990</v>
      </c>
      <c r="B30" s="51">
        <f>B31</f>
        <v>0</v>
      </c>
      <c r="C30" s="51">
        <f>C31</f>
        <v>938000</v>
      </c>
      <c r="D30" s="51">
        <f>D31</f>
        <v>1693000</v>
      </c>
      <c r="G30" s="30">
        <v>990</v>
      </c>
      <c r="H30" s="51">
        <f>H31</f>
        <v>0</v>
      </c>
      <c r="I30" s="51">
        <f>I31</f>
        <v>938</v>
      </c>
      <c r="J30" s="51">
        <f>J31</f>
        <v>1693</v>
      </c>
    </row>
    <row r="31" spans="1:10" ht="15.75">
      <c r="A31" s="30">
        <v>999</v>
      </c>
      <c r="B31" s="51">
        <v>0</v>
      </c>
      <c r="C31" s="51">
        <v>938000</v>
      </c>
      <c r="D31" s="51">
        <v>1693000</v>
      </c>
      <c r="G31" s="30">
        <v>999</v>
      </c>
      <c r="H31" s="51">
        <v>0</v>
      </c>
      <c r="I31" s="51">
        <v>938</v>
      </c>
      <c r="J31" s="51">
        <v>1693</v>
      </c>
    </row>
    <row r="32" spans="1:10" ht="15.75">
      <c r="A32" s="30" t="s">
        <v>150</v>
      </c>
      <c r="B32" s="51">
        <v>49394850</v>
      </c>
      <c r="C32" s="51">
        <v>42853100</v>
      </c>
      <c r="D32" s="51">
        <v>40211000</v>
      </c>
      <c r="G32" s="30" t="s">
        <v>150</v>
      </c>
      <c r="H32" s="51">
        <v>49394.85</v>
      </c>
      <c r="I32" s="51">
        <v>42853.1</v>
      </c>
      <c r="J32" s="51">
        <v>40211</v>
      </c>
    </row>
    <row r="33" spans="6:9" ht="15">
      <c r="F33" s="49"/>
      <c r="I33"/>
    </row>
    <row r="34" spans="6:9" ht="15">
      <c r="F34" s="49"/>
      <c r="I34"/>
    </row>
    <row r="35" spans="6:9" ht="15">
      <c r="F35" s="49"/>
      <c r="I35"/>
    </row>
    <row r="36" spans="6:9" ht="15">
      <c r="F36" s="49"/>
      <c r="I36"/>
    </row>
    <row r="37" spans="6:9" ht="15">
      <c r="F37" s="49"/>
      <c r="I37"/>
    </row>
    <row r="38" spans="6:9" ht="15">
      <c r="F38" s="49"/>
      <c r="I38"/>
    </row>
    <row r="39" spans="6:9" ht="15">
      <c r="F39" s="49"/>
      <c r="I39"/>
    </row>
    <row r="40" spans="6:9" ht="15">
      <c r="F40" s="49"/>
      <c r="I4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Машина-2</dc:creator>
  <cp:keywords/>
  <dc:description/>
  <cp:lastModifiedBy>Машина-2</cp:lastModifiedBy>
  <cp:lastPrinted>2018-03-20T07:09:52Z</cp:lastPrinted>
  <dcterms:created xsi:type="dcterms:W3CDTF">2014-10-24T09:21:39Z</dcterms:created>
  <dcterms:modified xsi:type="dcterms:W3CDTF">2018-03-20T07:16:39Z</dcterms:modified>
  <cp:category/>
  <cp:version/>
  <cp:contentType/>
  <cp:contentStatus/>
</cp:coreProperties>
</file>